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 activeTab="1"/>
  </bookViews>
  <sheets>
    <sheet name="WB! Status" sheetId="4" r:id="rId1"/>
    <sheet name="Solver" sheetId="1" r:id="rId2"/>
    <sheet name="OpenSolver" sheetId="2" r:id="rId3"/>
    <sheet name="What'sBest!" sheetId="3" r:id="rId4"/>
  </sheets>
  <externalReferences>
    <externalReference r:id="rId5"/>
  </externalReferences>
  <definedNames>
    <definedName name="solver_adj" localSheetId="2" hidden="1">OpenSolver!$F$3:$K$8</definedName>
    <definedName name="solver_adj" localSheetId="1" hidden="1">Solver!$F$3:$K$8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ng" localSheetId="1" hidden="1">2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2147483647</definedName>
    <definedName name="solver_lhs1" localSheetId="2" hidden="1">OpenSolver!$J$12:$J$17</definedName>
    <definedName name="solver_lhs1" localSheetId="1" hidden="1">Solver!$B$12:$B$17</definedName>
    <definedName name="solver_lhs2" localSheetId="2" hidden="1">OpenSolver!$F$12:$F$17</definedName>
    <definedName name="solver_lhs2" localSheetId="1" hidden="1">Solver!$F$12:$F$17</definedName>
    <definedName name="solver_lhs3" localSheetId="2" hidden="1">OpenSolver!$B$12:$B$17</definedName>
    <definedName name="solver_lhs3" localSheetId="1" hidden="1">Solver!$F$3:$F$8</definedName>
    <definedName name="solver_lhs4" localSheetId="2" hidden="1">OpenSolver!$F$3:$F$8</definedName>
    <definedName name="solver_lhs4" localSheetId="1" hidden="1">Solver!$F$3:$G$8</definedName>
    <definedName name="solver_lhs5" localSheetId="2" hidden="1">OpenSolver!$K$3:$K$8</definedName>
    <definedName name="solver_lhs5" localSheetId="1" hidden="1">Solver!$J$12:$J$17</definedName>
    <definedName name="solver_lhs6" localSheetId="2" hidden="1">OpenSolver!$F$3:$G$8</definedName>
    <definedName name="solver_lhs6" localSheetId="1" hidden="1">Solver!$J$3:$K$8</definedName>
    <definedName name="solver_lhs7" localSheetId="2" hidden="1">OpenSolver!$J$3:$K$8</definedName>
    <definedName name="solver_lhs7" localSheetId="1" hidden="1">Solver!$K$3:$K$8</definedName>
    <definedName name="solver_lin" localSheetId="2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2" hidden="1">1</definedName>
    <definedName name="solver_neg" localSheetId="1" hidden="1">1</definedName>
    <definedName name="solver_nod" localSheetId="1" hidden="1">2147483647</definedName>
    <definedName name="solver_num" localSheetId="2" hidden="1">7</definedName>
    <definedName name="solver_num" localSheetId="1" hidden="1">7</definedName>
    <definedName name="solver_nwt" localSheetId="2" hidden="1">1</definedName>
    <definedName name="solver_nwt" localSheetId="1" hidden="1">1</definedName>
    <definedName name="solver_opt" localSheetId="2" hidden="1">OpenSolver!$M$3</definedName>
    <definedName name="solver_opt" localSheetId="1" hidden="1">Solver!$C$19</definedName>
    <definedName name="solver_pre" localSheetId="2" hidden="1">0.000001</definedName>
    <definedName name="solver_pre" localSheetId="1" hidden="1">0.000001</definedName>
    <definedName name="solver_rbv" localSheetId="1" hidden="1">1</definedName>
    <definedName name="solver_rel1" localSheetId="2" hidden="1">1</definedName>
    <definedName name="solver_rel1" localSheetId="1" hidden="1">2</definedName>
    <definedName name="solver_rel2" localSheetId="2" hidden="1">2</definedName>
    <definedName name="solver_rel2" localSheetId="1" hidden="1">2</definedName>
    <definedName name="solver_rel3" localSheetId="2" hidden="1">2</definedName>
    <definedName name="solver_rel3" localSheetId="1" hidden="1">1</definedName>
    <definedName name="solver_rel4" localSheetId="2" hidden="1">1</definedName>
    <definedName name="solver_rel4" localSheetId="1" hidden="1">4</definedName>
    <definedName name="solver_rel5" localSheetId="2" hidden="1">1</definedName>
    <definedName name="solver_rel5" localSheetId="1" hidden="1">1</definedName>
    <definedName name="solver_rel6" localSheetId="2" hidden="1">4</definedName>
    <definedName name="solver_rel6" localSheetId="1" hidden="1">4</definedName>
    <definedName name="solver_rel7" localSheetId="2" hidden="1">4</definedName>
    <definedName name="solver_rel7" localSheetId="1" hidden="1">1</definedName>
    <definedName name="solver_rhs1" localSheetId="2" hidden="1">OpenSolver!$K$12:$K$17</definedName>
    <definedName name="solver_rhs1" localSheetId="1" hidden="1">Solver!$C$12:$C$17</definedName>
    <definedName name="solver_rhs2" localSheetId="2" hidden="1">OpenSolver!$G$12:$G$17</definedName>
    <definedName name="solver_rhs2" localSheetId="1" hidden="1">Solver!$G$12:$G$17</definedName>
    <definedName name="solver_rhs3" localSheetId="2" hidden="1">OpenSolver!$C$12:$C$17</definedName>
    <definedName name="solver_rhs3" localSheetId="1" hidden="1">3000</definedName>
    <definedName name="solver_rhs4" localSheetId="2" hidden="1">3000</definedName>
    <definedName name="solver_rhs4" localSheetId="1" hidden="1">entero</definedName>
    <definedName name="solver_rhs5" localSheetId="2" hidden="1">500</definedName>
    <definedName name="solver_rhs5" localSheetId="1" hidden="1">Solver!$K$12:$K$17</definedName>
    <definedName name="solver_rhs6" localSheetId="2" hidden="1">integer</definedName>
    <definedName name="solver_rhs6" localSheetId="1" hidden="1">entero</definedName>
    <definedName name="solver_rhs7" localSheetId="2" hidden="1">integer</definedName>
    <definedName name="solver_rhs7" localSheetId="1" hidden="1">500</definedName>
    <definedName name="solver_rlx" localSheetId="1" hidden="1">2</definedName>
    <definedName name="solver_rsd" localSheetId="1" hidden="1">0</definedName>
    <definedName name="solver_scl" localSheetId="2" hidden="1">2</definedName>
    <definedName name="solver_scl" localSheetId="1" hidden="1">1</definedName>
    <definedName name="solver_sho" localSheetId="2" hidden="1">2</definedName>
    <definedName name="solver_sho" localSheetId="1" hidden="1">2</definedName>
    <definedName name="solver_ssz" localSheetId="1" hidden="1">100</definedName>
    <definedName name="solver_tim" localSheetId="2" hidden="1">9999999999</definedName>
    <definedName name="solver_tim" localSheetId="1" hidden="1">2147483647</definedName>
    <definedName name="solver_tol" localSheetId="2" hidden="1">0.05</definedName>
    <definedName name="solver_tol" localSheetId="1" hidden="1">0.01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  <definedName name="solver_ver" localSheetId="1" hidden="1">3</definedName>
    <definedName name="WBMIN">'What''sBest!'!$C$19</definedName>
  </definedNames>
  <calcPr calcId="145621"/>
</workbook>
</file>

<file path=xl/calcChain.xml><?xml version="1.0" encoding="utf-8"?>
<calcChain xmlns="http://schemas.openxmlformats.org/spreadsheetml/2006/main">
  <c r="C12" i="3" l="1"/>
  <c r="C19" i="3"/>
  <c r="K17" i="3" l="1"/>
  <c r="J17" i="3"/>
  <c r="G17" i="3"/>
  <c r="F17" i="3"/>
  <c r="C17" i="3"/>
  <c r="B17" i="3"/>
  <c r="K16" i="3"/>
  <c r="J16" i="3"/>
  <c r="G16" i="3"/>
  <c r="F16" i="3"/>
  <c r="C16" i="3"/>
  <c r="B16" i="3"/>
  <c r="K15" i="3"/>
  <c r="J15" i="3"/>
  <c r="G15" i="3"/>
  <c r="F15" i="3"/>
  <c r="C15" i="3"/>
  <c r="B15" i="3"/>
  <c r="K14" i="3"/>
  <c r="J14" i="3"/>
  <c r="G14" i="3"/>
  <c r="F14" i="3"/>
  <c r="C14" i="3"/>
  <c r="B14" i="3"/>
  <c r="K13" i="3"/>
  <c r="J13" i="3"/>
  <c r="G13" i="3"/>
  <c r="F13" i="3"/>
  <c r="C13" i="3"/>
  <c r="B13" i="3"/>
  <c r="K12" i="3"/>
  <c r="J12" i="3"/>
  <c r="G12" i="3"/>
  <c r="F12" i="3"/>
  <c r="B12" i="3"/>
  <c r="K9" i="3"/>
  <c r="J9" i="3"/>
  <c r="I9" i="3"/>
  <c r="H9" i="3"/>
  <c r="G9" i="3"/>
  <c r="F9" i="3"/>
  <c r="K12" i="1"/>
  <c r="J12" i="1"/>
  <c r="K15" i="1"/>
  <c r="F17" i="1"/>
  <c r="F13" i="1"/>
  <c r="F12" i="1"/>
  <c r="C14" i="1"/>
  <c r="B14" i="1"/>
  <c r="C13" i="1"/>
  <c r="B13" i="1"/>
  <c r="C12" i="1"/>
  <c r="B12" i="1"/>
  <c r="F9" i="1"/>
  <c r="N4" i="3"/>
  <c r="N5" i="3"/>
  <c r="M3" i="3"/>
  <c r="L13" i="3"/>
  <c r="L14" i="3"/>
  <c r="H13" i="3"/>
  <c r="D14" i="3"/>
  <c r="D12" i="3"/>
  <c r="M8" i="3"/>
  <c r="L16" i="3"/>
  <c r="H15" i="3"/>
  <c r="N7" i="3"/>
  <c r="M6" i="3"/>
  <c r="H16" i="3"/>
  <c r="N3" i="3"/>
  <c r="M4" i="3"/>
  <c r="M5" i="3"/>
  <c r="L12" i="3"/>
  <c r="H14" i="3"/>
  <c r="H12" i="3"/>
  <c r="D13" i="3"/>
  <c r="M7" i="3"/>
  <c r="L15" i="3"/>
  <c r="D15" i="3"/>
  <c r="D17" i="3"/>
  <c r="N8" i="3"/>
  <c r="N6" i="3"/>
  <c r="L17" i="3"/>
  <c r="H17" i="3"/>
  <c r="D16" i="3"/>
  <c r="K17" i="2" l="1"/>
  <c r="J17" i="2"/>
  <c r="G17" i="2"/>
  <c r="F17" i="2"/>
  <c r="C17" i="2"/>
  <c r="B17" i="2"/>
  <c r="K16" i="2"/>
  <c r="J16" i="2"/>
  <c r="G16" i="2"/>
  <c r="F16" i="2"/>
  <c r="C16" i="2"/>
  <c r="B16" i="2"/>
  <c r="K15" i="2"/>
  <c r="J15" i="2"/>
  <c r="G15" i="2"/>
  <c r="F15" i="2"/>
  <c r="C15" i="2"/>
  <c r="B15" i="2"/>
  <c r="K14" i="2"/>
  <c r="J14" i="2"/>
  <c r="G14" i="2"/>
  <c r="F14" i="2"/>
  <c r="C14" i="2"/>
  <c r="B14" i="2"/>
  <c r="K13" i="2"/>
  <c r="J13" i="2"/>
  <c r="G13" i="2"/>
  <c r="F13" i="2"/>
  <c r="C13" i="2"/>
  <c r="B13" i="2"/>
  <c r="K12" i="2"/>
  <c r="J12" i="2"/>
  <c r="G12" i="2"/>
  <c r="F12" i="2"/>
  <c r="C12" i="2"/>
  <c r="B12" i="2"/>
  <c r="K9" i="2"/>
  <c r="J9" i="2"/>
  <c r="I9" i="2"/>
  <c r="H9" i="2"/>
  <c r="G9" i="2"/>
  <c r="F9" i="2"/>
  <c r="C17" i="1"/>
  <c r="C15" i="1"/>
  <c r="C16" i="1"/>
  <c r="B15" i="1"/>
  <c r="B16" i="1"/>
  <c r="B17" i="1"/>
  <c r="K17" i="1"/>
  <c r="K13" i="1"/>
  <c r="K14" i="1"/>
  <c r="K16" i="1"/>
  <c r="J17" i="1"/>
  <c r="J13" i="1"/>
  <c r="J14" i="1"/>
  <c r="J15" i="1"/>
  <c r="J16" i="1"/>
  <c r="F15" i="1"/>
  <c r="F16" i="1"/>
  <c r="F14" i="1"/>
  <c r="G13" i="1"/>
  <c r="G14" i="1"/>
  <c r="G15" i="1"/>
  <c r="G16" i="1"/>
  <c r="G17" i="1"/>
  <c r="G12" i="1"/>
  <c r="G9" i="1"/>
  <c r="K9" i="1"/>
  <c r="H9" i="1"/>
  <c r="I9" i="1"/>
  <c r="J9" i="1"/>
  <c r="C19" i="1" l="1"/>
  <c r="M3" i="2"/>
</calcChain>
</file>

<file path=xl/sharedStrings.xml><?xml version="1.0" encoding="utf-8"?>
<sst xmlns="http://schemas.openxmlformats.org/spreadsheetml/2006/main" count="177" uniqueCount="76">
  <si>
    <t>Mes</t>
  </si>
  <si>
    <t>Enero</t>
  </si>
  <si>
    <t>Febrero</t>
  </si>
  <si>
    <t>Marzo</t>
  </si>
  <si>
    <t>Abril</t>
  </si>
  <si>
    <t>Mayo</t>
  </si>
  <si>
    <t>Junio</t>
  </si>
  <si>
    <t>Xt</t>
  </si>
  <si>
    <t>Tt</t>
  </si>
  <si>
    <t>Ht</t>
  </si>
  <si>
    <t>Ft</t>
  </si>
  <si>
    <t>St</t>
  </si>
  <si>
    <t>It</t>
  </si>
  <si>
    <t>TOTAL</t>
  </si>
  <si>
    <t>F.OBJETIVO</t>
  </si>
  <si>
    <t>L.IZQ</t>
  </si>
  <si>
    <t>L.DER</t>
  </si>
  <si>
    <t>DEM ENE</t>
  </si>
  <si>
    <t>DEM FEB</t>
  </si>
  <si>
    <t>DEM MAR</t>
  </si>
  <si>
    <t>DEM ABR</t>
  </si>
  <si>
    <t>DEM MAY</t>
  </si>
  <si>
    <t>DEM JUN</t>
  </si>
  <si>
    <t>Io</t>
  </si>
  <si>
    <t>CAP.MO.E</t>
  </si>
  <si>
    <t>CAP.MO.F</t>
  </si>
  <si>
    <t>CAP.MO.A</t>
  </si>
  <si>
    <t>CAP.MO.M</t>
  </si>
  <si>
    <t>CAP.MO.J</t>
  </si>
  <si>
    <t>T1</t>
  </si>
  <si>
    <t>T2</t>
  </si>
  <si>
    <t>T3</t>
  </si>
  <si>
    <t>T4</t>
  </si>
  <si>
    <t>T5</t>
  </si>
  <si>
    <t>T6</t>
  </si>
  <si>
    <t>Demanda (Árboles)</t>
  </si>
  <si>
    <t>Demanda</t>
  </si>
  <si>
    <t>F.OBJ</t>
  </si>
  <si>
    <t>C.MO.E</t>
  </si>
  <si>
    <t>C.MO.F</t>
  </si>
  <si>
    <t>C.MO.M</t>
  </si>
  <si>
    <t>C.MO.A</t>
  </si>
  <si>
    <t>C.MO.J</t>
  </si>
  <si>
    <t xml:space="preserve"> What'sBest!® 11.1.0.8 (Nov 20, 2012) - Library 7.0.1.518 - 32-bit - Status Report -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</si>
  <si>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</si>
  <si>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</si>
  <si>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</si>
  <si>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Total Cells                        304</t>
  </si>
  <si>
    <t xml:space="preserve">     Numerics                         274</t>
  </si>
  <si>
    <t xml:space="preserve">       Adjustables                     36               300</t>
  </si>
  <si>
    <t xml:space="preserve">         Continuous                    36</t>
  </si>
  <si>
    <t xml:space="preserve">         Free                           0</t>
  </si>
  <si>
    <t xml:space="preserve">         Integers/Binaries            0/0                30</t>
  </si>
  <si>
    <t xml:space="preserve">       Constants                      202</t>
  </si>
  <si>
    <t xml:space="preserve">       Formulas                        36</t>
  </si>
  <si>
    <t xml:space="preserve">     Strings                            0</t>
  </si>
  <si>
    <t xml:space="preserve">     Constraints                       30               150</t>
  </si>
  <si>
    <t xml:space="preserve">   Nonlinears                           0                30</t>
  </si>
  <si>
    <t xml:space="preserve">   Coefficients                       201</t>
  </si>
  <si>
    <t xml:space="preserve">   Minimum coefficient value:        1  on Hoja1!M3</t>
  </si>
  <si>
    <t xml:space="preserve">   Minimum coefficient in formula:   Hoja1!M3</t>
  </si>
  <si>
    <t xml:space="preserve">   Maximum coefficient value:        3150  on &lt;RHS&gt;</t>
  </si>
  <si>
    <t xml:space="preserve">   Maximum coefficient in formula:   Hoja1!H15</t>
  </si>
  <si>
    <t xml:space="preserve"> MODEL TYPE:             Linear (Linear Program)</t>
  </si>
  <si>
    <t xml:space="preserve"> SOLUTION STATUS:        GLOBALLY OPTIMAL</t>
  </si>
  <si>
    <t xml:space="preserve"> OBJECTIVE VALUE:        152300</t>
  </si>
  <si>
    <t xml:space="preserve"> DIRECTION:              Minimize</t>
  </si>
  <si>
    <t xml:space="preserve"> SOLVER TYPE:            . . .</t>
  </si>
  <si>
    <t xml:space="preserve"> TRIES:                  11</t>
  </si>
  <si>
    <t xml:space="preserve"> INFEASIBILITY:          0</t>
  </si>
  <si>
    <t xml:space="preserve"> BEST OBJECTIVE BOUND:   . . .</t>
  </si>
  <si>
    <t xml:space="preserve"> STEPS:                  . . .</t>
  </si>
  <si>
    <t xml:space="preserve"> ACTIVE:                 . . .</t>
  </si>
  <si>
    <t xml:space="preserve"> SOLUTION TIME:          0 Hours  0 Minutes  0 Seconds</t>
  </si>
  <si>
    <t xml:space="preserve"> End of Report</t>
  </si>
  <si>
    <t xml:space="preserve"> DATE GENERATED: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</si>
</sst>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d\,\ yyyy"/>
    <numFmt numFmtId="165" formatCode="hh:mm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Tw Cen MT"/>
      <family val="2"/>
    </font>
    <font>
      <sz val="11"/>
      <color rgb="FF000000"/>
      <name val="Tw Cen MT"/>
      <family val="2"/>
    </font>
    <font>
      <sz val="11"/>
      <color theme="1"/>
      <name val="Calibri"/>
      <family val="2"/>
      <scheme val="minor"/>
    </font>
    <font>
      <sz val="11"/>
      <color indexed="12"/>
      <name val="Tw Cen MT"/>
      <family val="2"/>
    </font>
    <font>
      <sz val="9"/>
      <color theme="1"/>
      <name val="Courier"/>
      <family val="3"/>
    </font>
    <font>
      <sz val="9"/>
      <color indexed="1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rgb="FF94B6D2"/>
        <bgColor indexed="64"/>
      </patternFill>
    </fill>
    <fill>
      <patternFill patternType="solid">
        <fgColor rgb="FFDCE5EE"/>
        <bgColor indexed="64"/>
      </patternFill>
    </fill>
    <fill>
      <patternFill patternType="solid">
        <fgColor rgb="FFEFF3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4" fillId="0" borderId="0" applyNumberFormat="0" applyFont="0" applyFill="0" applyBorder="0" applyAlignment="0">
      <protection locked="0"/>
    </xf>
    <xf numFmtId="0" fontId="4" fillId="7" borderId="0" applyNumberFormat="0" applyBorder="0" applyAlignment="0">
      <protection locked="0"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6" borderId="0" xfId="0" applyNumberFormat="1" applyFont="1" applyFill="1" applyAlignment="1">
      <alignment horizontal="center"/>
    </xf>
    <xf numFmtId="3" fontId="5" fillId="5" borderId="2" xfId="1" applyNumberFormat="1" applyFont="1" applyFill="1" applyBorder="1" applyAlignment="1" applyProtection="1">
      <alignment horizontal="center" vertical="center"/>
      <protection locked="0"/>
    </xf>
    <xf numFmtId="3" fontId="4" fillId="7" borderId="0" xfId="2" applyNumberFormat="1" applyAlignment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/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7" fillId="0" borderId="0" xfId="0" applyFont="1"/>
  </cellXfs>
  <cellStyles count="3">
    <cellStyle name="Adjustable" xfId="1"/>
    <cellStyle name="Best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2" name="OpenSolver1" descr="0ccc40c4-e38e-4a73-a295-0011bab9350a"/>
        <xdr:cNvSpPr/>
      </xdr:nvSpPr>
      <xdr:spPr>
        <a:xfrm>
          <a:off x="3505200" y="400050"/>
          <a:ext cx="4572000" cy="1209675"/>
        </a:xfrm>
        <a:prstGeom prst="rect">
          <a:avLst/>
        </a:prstGeom>
        <a:solidFill>
          <a:srgbClr val="FF00FF">
            <a:alpha val="4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s-CL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" name="OpenSolver2" descr="ade83187-36fd-4fba-b08c-5b330b3b7976"/>
        <xdr:cNvSpPr/>
      </xdr:nvSpPr>
      <xdr:spPr>
        <a:xfrm>
          <a:off x="8255000" y="402167"/>
          <a:ext cx="762000" cy="211666"/>
        </a:xfrm>
        <a:prstGeom prst="rect">
          <a:avLst/>
        </a:prstGeom>
        <a:noFill/>
        <a:ln w="25400" cap="flat" cmpd="sng" algn="ctr">
          <a:solidFill>
            <a:srgbClr val="FF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s-CL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11</xdr:col>
      <xdr:colOff>165100</xdr:colOff>
      <xdr:row>1</xdr:row>
      <xdr:rowOff>130175</xdr:rowOff>
    </xdr:from>
    <xdr:to>
      <xdr:col>12</xdr:col>
      <xdr:colOff>215214</xdr:colOff>
      <xdr:row>2</xdr:row>
      <xdr:rowOff>57150</xdr:rowOff>
    </xdr:to>
    <xdr:sp macro="" textlink="">
      <xdr:nvSpPr>
        <xdr:cNvPr id="4" name="OpenSolver3" descr="8e96ea87-0227-4d3e-a4a7-28435c3c0fe9"/>
        <xdr:cNvSpPr/>
      </xdr:nvSpPr>
      <xdr:spPr>
        <a:xfrm>
          <a:off x="8242300" y="330200"/>
          <a:ext cx="231089" cy="1270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min 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" name="OpenSolver4" descr="b0ff3ca5-8df6-4211-a3d5-7c8f2c1edc2c"/>
        <xdr:cNvSpPr/>
      </xdr:nvSpPr>
      <xdr:spPr>
        <a:xfrm>
          <a:off x="6553200" y="2181225"/>
          <a:ext cx="762000" cy="11430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s-CL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" name="OpenSolver5" descr="583e826c-1b69-4ead-a7c6-63e95a85e7b7"/>
        <xdr:cNvSpPr/>
      </xdr:nvSpPr>
      <xdr:spPr>
        <a:xfrm>
          <a:off x="7315200" y="2181225"/>
          <a:ext cx="762000" cy="1143000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s-CL" sz="1100" b="1">
              <a:solidFill>
                <a:srgbClr val="0000FF"/>
              </a:solidFill>
            </a:rPr>
            <a:t>≤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cxnSp macro="">
      <xdr:nvCxnSpPr>
        <xdr:cNvPr id="7" name="OpenSolver 6" descr="8ba33137-aadc-473e-80b4-f99f68154040"/>
        <xdr:cNvCxnSpPr>
          <a:stCxn id="5" idx="3"/>
          <a:endCxn id="6" idx="1"/>
        </xdr:cNvCxnSpPr>
      </xdr:nvCxnSpPr>
      <xdr:spPr>
        <a:xfrm>
          <a:off x="7315200" y="2752725"/>
          <a:ext cx="0" cy="0"/>
        </a:xfrm>
        <a:prstGeom prst="straightConnector1">
          <a:avLst/>
        </a:prstGeom>
        <a:ln w="9525" cmpd="sng">
          <a:solidFill>
            <a:srgbClr val="0000FF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13</xdr:row>
      <xdr:rowOff>63500</xdr:rowOff>
    </xdr:from>
    <xdr:to>
      <xdr:col>10</xdr:col>
      <xdr:colOff>190500</xdr:colOff>
      <xdr:row>14</xdr:row>
      <xdr:rowOff>127000</xdr:rowOff>
    </xdr:to>
    <xdr:sp macro="" textlink="">
      <xdr:nvSpPr>
        <xdr:cNvPr id="8" name="OpenSolver 7" descr="f10db9e7-0e5d-4ec6-9fcc-7549009e4dee"/>
        <xdr:cNvSpPr/>
      </xdr:nvSpPr>
      <xdr:spPr>
        <a:xfrm>
          <a:off x="7124700" y="2625725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" name="OpenSolver8" descr="35705c83-7df4-4450-a2c3-4e9aec5a9099"/>
        <xdr:cNvSpPr/>
      </xdr:nvSpPr>
      <xdr:spPr>
        <a:xfrm>
          <a:off x="3505200" y="2181225"/>
          <a:ext cx="762000" cy="1143000"/>
        </a:xfrm>
        <a:prstGeom prst="rect">
          <a:avLst/>
        </a:prstGeom>
        <a:noFill/>
        <a:ln w="25400" cap="flat" cmpd="sng" algn="ctr">
          <a:solidFill>
            <a:srgbClr val="008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s-CL" sz="1100" b="1">
            <a:solidFill>
              <a:srgbClr val="008000"/>
            </a:solidFill>
          </a:endParaRP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" name="OpenSolver9" descr="44313aa0-1c54-4119-9d39-0ab3b79c72b3"/>
        <xdr:cNvSpPr/>
      </xdr:nvSpPr>
      <xdr:spPr>
        <a:xfrm>
          <a:off x="4267200" y="2181225"/>
          <a:ext cx="762000" cy="1143000"/>
        </a:xfrm>
        <a:prstGeom prst="rect">
          <a:avLst/>
        </a:prstGeom>
        <a:noFill/>
        <a:ln w="25400" cap="flat" cmpd="sng" algn="ctr">
          <a:solidFill>
            <a:srgbClr val="008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s-CL" sz="1100" b="1">
              <a:solidFill>
                <a:srgbClr val="008000"/>
              </a:solidFill>
            </a:rPr>
            <a:t>=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cxnSp macro="">
      <xdr:nvCxnSpPr>
        <xdr:cNvPr id="11" name="OpenSolver 10" descr="fb055620-89d7-46c9-ae00-975cc83228d0"/>
        <xdr:cNvCxnSpPr>
          <a:stCxn id="9" idx="3"/>
          <a:endCxn id="10" idx="1"/>
        </xdr:cNvCxnSpPr>
      </xdr:nvCxnSpPr>
      <xdr:spPr>
        <a:xfrm>
          <a:off x="4267200" y="2752725"/>
          <a:ext cx="0" cy="0"/>
        </a:xfrm>
        <a:prstGeom prst="straightConnector1">
          <a:avLst/>
        </a:prstGeom>
        <a:ln w="9525" cmpd="sng">
          <a:solidFill>
            <a:srgbClr val="008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13</xdr:row>
      <xdr:rowOff>63500</xdr:rowOff>
    </xdr:from>
    <xdr:to>
      <xdr:col>6</xdr:col>
      <xdr:colOff>190500</xdr:colOff>
      <xdr:row>14</xdr:row>
      <xdr:rowOff>127000</xdr:rowOff>
    </xdr:to>
    <xdr:sp macro="" textlink="">
      <xdr:nvSpPr>
        <xdr:cNvPr id="12" name="OpenSolver 11" descr="430dd386-7626-46e1-9505-425f5d467aad"/>
        <xdr:cNvSpPr/>
      </xdr:nvSpPr>
      <xdr:spPr>
        <a:xfrm>
          <a:off x="4076700" y="2625725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3" name="OpenSolver12" descr="9d6bed53-0d80-41bc-9485-b0513893618d"/>
        <xdr:cNvSpPr/>
      </xdr:nvSpPr>
      <xdr:spPr>
        <a:xfrm>
          <a:off x="352425" y="2181225"/>
          <a:ext cx="762000" cy="1143000"/>
        </a:xfrm>
        <a:prstGeom prst="rect">
          <a:avLst/>
        </a:prstGeom>
        <a:noFill/>
        <a:ln w="25400" cap="flat" cmpd="sng" algn="ctr">
          <a:solidFill>
            <a:srgbClr val="9900CC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endParaRPr lang="es-CL" sz="1100" b="1">
            <a:solidFill>
              <a:srgbClr val="9900CC"/>
            </a:solidFill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4" name="OpenSolver13" descr="20fe83b0-ecc2-48dc-b10a-49c66445abbd"/>
        <xdr:cNvSpPr/>
      </xdr:nvSpPr>
      <xdr:spPr>
        <a:xfrm>
          <a:off x="1114425" y="2181225"/>
          <a:ext cx="1295400" cy="1143000"/>
        </a:xfrm>
        <a:prstGeom prst="rect">
          <a:avLst/>
        </a:prstGeom>
        <a:noFill/>
        <a:ln w="25400" cap="flat" cmpd="sng" algn="ctr">
          <a:solidFill>
            <a:srgbClr val="9900CC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s-CL" sz="1100" b="1">
              <a:solidFill>
                <a:srgbClr val="9900CC"/>
              </a:solidFill>
            </a:rPr>
            <a:t>=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cxnSp macro="">
      <xdr:nvCxnSpPr>
        <xdr:cNvPr id="15" name="OpenSolver 14" descr="90f6c00d-b780-4ec0-8d5f-e2c462dbeba3"/>
        <xdr:cNvCxnSpPr>
          <a:stCxn id="13" idx="3"/>
          <a:endCxn id="14" idx="1"/>
        </xdr:cNvCxnSpPr>
      </xdr:nvCxnSpPr>
      <xdr:spPr>
        <a:xfrm>
          <a:off x="1114425" y="2752725"/>
          <a:ext cx="0" cy="0"/>
        </a:xfrm>
        <a:prstGeom prst="straightConnector1">
          <a:avLst/>
        </a:prstGeom>
        <a:ln w="9525" cmpd="sng">
          <a:solidFill>
            <a:srgbClr val="9900CC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13</xdr:row>
      <xdr:rowOff>63500</xdr:rowOff>
    </xdr:from>
    <xdr:to>
      <xdr:col>2</xdr:col>
      <xdr:colOff>190500</xdr:colOff>
      <xdr:row>14</xdr:row>
      <xdr:rowOff>127000</xdr:rowOff>
    </xdr:to>
    <xdr:sp macro="" textlink="">
      <xdr:nvSpPr>
        <xdr:cNvPr id="16" name="OpenSolver 15" descr="cc487580-528d-4d81-99f7-08707d5c9edf"/>
        <xdr:cNvSpPr/>
      </xdr:nvSpPr>
      <xdr:spPr>
        <a:xfrm>
          <a:off x="923925" y="2625725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7" name="OpenSolver16" descr="f7d96f5c-5a6d-4cd2-b5ba-3315cd804a59"/>
        <xdr:cNvSpPr/>
      </xdr:nvSpPr>
      <xdr:spPr>
        <a:xfrm>
          <a:off x="3505200" y="400050"/>
          <a:ext cx="762000" cy="1209675"/>
        </a:xfrm>
        <a:prstGeom prst="rect">
          <a:avLst/>
        </a:prstGeom>
        <a:noFill/>
        <a:ln w="25400" cap="flat" cmpd="sng" algn="ctr">
          <a:solidFill>
            <a:srgbClr val="800000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s-CL" sz="1100" b="1">
              <a:solidFill>
                <a:srgbClr val="800000"/>
              </a:solidFill>
            </a:rPr>
            <a:t>3000≥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18" name="OpenSolver17" descr="78833809-8cfa-43ef-8953-4f0c88c6687c"/>
        <xdr:cNvSpPr/>
      </xdr:nvSpPr>
      <xdr:spPr>
        <a:xfrm>
          <a:off x="7315200" y="400050"/>
          <a:ext cx="762000" cy="1209675"/>
        </a:xfrm>
        <a:prstGeom prst="rect">
          <a:avLst/>
        </a:prstGeom>
        <a:noFill/>
        <a:ln w="25400" cap="flat" cmpd="sng" algn="ctr">
          <a:solidFill>
            <a:srgbClr val="00CC33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0" rIns="0" bIns="0" rtlCol="0" anchor="ctr"/>
        <a:lstStyle/>
        <a:p>
          <a:pPr algn="l"/>
          <a:r>
            <a:rPr lang="es-CL" sz="1100" b="1">
              <a:solidFill>
                <a:srgbClr val="00CC33"/>
              </a:solidFill>
            </a:rPr>
            <a:t>500≥</a:t>
          </a:r>
        </a:p>
      </xdr:txBody>
    </xdr:sp>
    <xdr:clientData/>
  </xdr:twoCellAnchor>
  <xdr:twoCellAnchor>
    <xdr:from>
      <xdr:col>5</xdr:col>
      <xdr:colOff>12700</xdr:colOff>
      <xdr:row>2</xdr:row>
      <xdr:rowOff>6350</xdr:rowOff>
    </xdr:from>
    <xdr:to>
      <xdr:col>5</xdr:col>
      <xdr:colOff>64830</xdr:colOff>
      <xdr:row>2</xdr:row>
      <xdr:rowOff>120650</xdr:rowOff>
    </xdr:to>
    <xdr:sp macro="" textlink="">
      <xdr:nvSpPr>
        <xdr:cNvPr id="19" name="OpenSolver18" descr="9e00210d-165b-41d5-b5af-65383cff40b7"/>
        <xdr:cNvSpPr/>
      </xdr:nvSpPr>
      <xdr:spPr>
        <a:xfrm>
          <a:off x="3517900" y="4064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12700</xdr:colOff>
      <xdr:row>2</xdr:row>
      <xdr:rowOff>6350</xdr:rowOff>
    </xdr:from>
    <xdr:to>
      <xdr:col>6</xdr:col>
      <xdr:colOff>64830</xdr:colOff>
      <xdr:row>2</xdr:row>
      <xdr:rowOff>120650</xdr:rowOff>
    </xdr:to>
    <xdr:sp macro="" textlink="">
      <xdr:nvSpPr>
        <xdr:cNvPr id="20" name="OpenSolver19" descr="9fc285fc-c02e-477b-8d7f-41d10285fffb"/>
        <xdr:cNvSpPr/>
      </xdr:nvSpPr>
      <xdr:spPr>
        <a:xfrm>
          <a:off x="4279900" y="4064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5</xdr:col>
      <xdr:colOff>12700</xdr:colOff>
      <xdr:row>3</xdr:row>
      <xdr:rowOff>12700</xdr:rowOff>
    </xdr:from>
    <xdr:to>
      <xdr:col>5</xdr:col>
      <xdr:colOff>64830</xdr:colOff>
      <xdr:row>3</xdr:row>
      <xdr:rowOff>127000</xdr:rowOff>
    </xdr:to>
    <xdr:sp macro="" textlink="">
      <xdr:nvSpPr>
        <xdr:cNvPr id="21" name="OpenSolver20" descr="20a7b4c2-fb38-4bf8-a204-df2183d79762"/>
        <xdr:cNvSpPr/>
      </xdr:nvSpPr>
      <xdr:spPr>
        <a:xfrm>
          <a:off x="3517900" y="6223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12700</xdr:colOff>
      <xdr:row>3</xdr:row>
      <xdr:rowOff>12700</xdr:rowOff>
    </xdr:from>
    <xdr:to>
      <xdr:col>6</xdr:col>
      <xdr:colOff>64830</xdr:colOff>
      <xdr:row>3</xdr:row>
      <xdr:rowOff>127000</xdr:rowOff>
    </xdr:to>
    <xdr:sp macro="" textlink="">
      <xdr:nvSpPr>
        <xdr:cNvPr id="22" name="OpenSolver21" descr="1d3e77a6-01a6-4e9b-bde8-eaa66cdb4e59"/>
        <xdr:cNvSpPr/>
      </xdr:nvSpPr>
      <xdr:spPr>
        <a:xfrm>
          <a:off x="4279900" y="6223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5</xdr:col>
      <xdr:colOff>12700</xdr:colOff>
      <xdr:row>4</xdr:row>
      <xdr:rowOff>15875</xdr:rowOff>
    </xdr:from>
    <xdr:to>
      <xdr:col>5</xdr:col>
      <xdr:colOff>64830</xdr:colOff>
      <xdr:row>4</xdr:row>
      <xdr:rowOff>130175</xdr:rowOff>
    </xdr:to>
    <xdr:sp macro="" textlink="">
      <xdr:nvSpPr>
        <xdr:cNvPr id="23" name="OpenSolver22" descr="7a0dbdb1-d25e-4919-9225-afaf52e9a666"/>
        <xdr:cNvSpPr/>
      </xdr:nvSpPr>
      <xdr:spPr>
        <a:xfrm>
          <a:off x="3517900" y="8255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12700</xdr:colOff>
      <xdr:row>4</xdr:row>
      <xdr:rowOff>15875</xdr:rowOff>
    </xdr:from>
    <xdr:to>
      <xdr:col>6</xdr:col>
      <xdr:colOff>64830</xdr:colOff>
      <xdr:row>4</xdr:row>
      <xdr:rowOff>130175</xdr:rowOff>
    </xdr:to>
    <xdr:sp macro="" textlink="">
      <xdr:nvSpPr>
        <xdr:cNvPr id="24" name="OpenSolver23" descr="cf1a544a-57a5-490b-9c91-9f63e6bc3fdf"/>
        <xdr:cNvSpPr/>
      </xdr:nvSpPr>
      <xdr:spPr>
        <a:xfrm>
          <a:off x="4279900" y="8255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5</xdr:col>
      <xdr:colOff>12700</xdr:colOff>
      <xdr:row>5</xdr:row>
      <xdr:rowOff>6350</xdr:rowOff>
    </xdr:from>
    <xdr:to>
      <xdr:col>5</xdr:col>
      <xdr:colOff>64830</xdr:colOff>
      <xdr:row>5</xdr:row>
      <xdr:rowOff>120650</xdr:rowOff>
    </xdr:to>
    <xdr:sp macro="" textlink="">
      <xdr:nvSpPr>
        <xdr:cNvPr id="25" name="OpenSolver24" descr="6ad6cafc-ebb4-4ebf-be37-d863b2f50fca"/>
        <xdr:cNvSpPr/>
      </xdr:nvSpPr>
      <xdr:spPr>
        <a:xfrm>
          <a:off x="3517900" y="10160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12700</xdr:colOff>
      <xdr:row>5</xdr:row>
      <xdr:rowOff>6350</xdr:rowOff>
    </xdr:from>
    <xdr:to>
      <xdr:col>6</xdr:col>
      <xdr:colOff>64830</xdr:colOff>
      <xdr:row>5</xdr:row>
      <xdr:rowOff>120650</xdr:rowOff>
    </xdr:to>
    <xdr:sp macro="" textlink="">
      <xdr:nvSpPr>
        <xdr:cNvPr id="26" name="OpenSolver25" descr="cdd84cce-203b-4847-998e-f070b9664bd6"/>
        <xdr:cNvSpPr/>
      </xdr:nvSpPr>
      <xdr:spPr>
        <a:xfrm>
          <a:off x="4279900" y="10160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5</xdr:col>
      <xdr:colOff>12700</xdr:colOff>
      <xdr:row>6</xdr:row>
      <xdr:rowOff>9525</xdr:rowOff>
    </xdr:from>
    <xdr:to>
      <xdr:col>5</xdr:col>
      <xdr:colOff>64830</xdr:colOff>
      <xdr:row>6</xdr:row>
      <xdr:rowOff>123825</xdr:rowOff>
    </xdr:to>
    <xdr:sp macro="" textlink="">
      <xdr:nvSpPr>
        <xdr:cNvPr id="27" name="OpenSolver26" descr="2c2588ed-0056-4421-adce-41ea87fa7a4d"/>
        <xdr:cNvSpPr/>
      </xdr:nvSpPr>
      <xdr:spPr>
        <a:xfrm>
          <a:off x="3517900" y="12192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12700</xdr:colOff>
      <xdr:row>6</xdr:row>
      <xdr:rowOff>9525</xdr:rowOff>
    </xdr:from>
    <xdr:to>
      <xdr:col>6</xdr:col>
      <xdr:colOff>64830</xdr:colOff>
      <xdr:row>6</xdr:row>
      <xdr:rowOff>123825</xdr:rowOff>
    </xdr:to>
    <xdr:sp macro="" textlink="">
      <xdr:nvSpPr>
        <xdr:cNvPr id="28" name="OpenSolver27" descr="dd91a4f0-be7c-4a75-aa69-2729dab74c79"/>
        <xdr:cNvSpPr/>
      </xdr:nvSpPr>
      <xdr:spPr>
        <a:xfrm>
          <a:off x="4279900" y="12192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5</xdr:col>
      <xdr:colOff>12700</xdr:colOff>
      <xdr:row>7</xdr:row>
      <xdr:rowOff>12700</xdr:rowOff>
    </xdr:from>
    <xdr:to>
      <xdr:col>5</xdr:col>
      <xdr:colOff>64830</xdr:colOff>
      <xdr:row>7</xdr:row>
      <xdr:rowOff>127000</xdr:rowOff>
    </xdr:to>
    <xdr:sp macro="" textlink="">
      <xdr:nvSpPr>
        <xdr:cNvPr id="29" name="OpenSolver28" descr="b51fdcd2-463a-4c45-b842-6ab42dc4e75d"/>
        <xdr:cNvSpPr/>
      </xdr:nvSpPr>
      <xdr:spPr>
        <a:xfrm>
          <a:off x="3517900" y="14224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12700</xdr:colOff>
      <xdr:row>7</xdr:row>
      <xdr:rowOff>12700</xdr:rowOff>
    </xdr:from>
    <xdr:to>
      <xdr:col>6</xdr:col>
      <xdr:colOff>64830</xdr:colOff>
      <xdr:row>7</xdr:row>
      <xdr:rowOff>127000</xdr:rowOff>
    </xdr:to>
    <xdr:sp macro="" textlink="">
      <xdr:nvSpPr>
        <xdr:cNvPr id="30" name="OpenSolver29" descr="902d538e-a60c-401b-b29e-31028078b51e"/>
        <xdr:cNvSpPr/>
      </xdr:nvSpPr>
      <xdr:spPr>
        <a:xfrm>
          <a:off x="4279900" y="14224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9</xdr:col>
      <xdr:colOff>12700</xdr:colOff>
      <xdr:row>2</xdr:row>
      <xdr:rowOff>6350</xdr:rowOff>
    </xdr:from>
    <xdr:to>
      <xdr:col>9</xdr:col>
      <xdr:colOff>64830</xdr:colOff>
      <xdr:row>2</xdr:row>
      <xdr:rowOff>120650</xdr:rowOff>
    </xdr:to>
    <xdr:sp macro="" textlink="">
      <xdr:nvSpPr>
        <xdr:cNvPr id="31" name="OpenSolver30" descr="fda6765e-0087-4e23-b88e-559a39876373"/>
        <xdr:cNvSpPr/>
      </xdr:nvSpPr>
      <xdr:spPr>
        <a:xfrm>
          <a:off x="6565900" y="4064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12700</xdr:colOff>
      <xdr:row>2</xdr:row>
      <xdr:rowOff>6350</xdr:rowOff>
    </xdr:from>
    <xdr:to>
      <xdr:col>10</xdr:col>
      <xdr:colOff>64830</xdr:colOff>
      <xdr:row>2</xdr:row>
      <xdr:rowOff>120650</xdr:rowOff>
    </xdr:to>
    <xdr:sp macro="" textlink="">
      <xdr:nvSpPr>
        <xdr:cNvPr id="32" name="OpenSolver31" descr="c5389ed6-85e1-4824-9a86-663770dac2ba"/>
        <xdr:cNvSpPr/>
      </xdr:nvSpPr>
      <xdr:spPr>
        <a:xfrm>
          <a:off x="7327900" y="4064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9</xdr:col>
      <xdr:colOff>64830</xdr:colOff>
      <xdr:row>3</xdr:row>
      <xdr:rowOff>127000</xdr:rowOff>
    </xdr:to>
    <xdr:sp macro="" textlink="">
      <xdr:nvSpPr>
        <xdr:cNvPr id="33" name="OpenSolver32" descr="201dc174-1b8f-401e-92d9-a6395a901a3b"/>
        <xdr:cNvSpPr/>
      </xdr:nvSpPr>
      <xdr:spPr>
        <a:xfrm>
          <a:off x="6565900" y="6223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12700</xdr:colOff>
      <xdr:row>3</xdr:row>
      <xdr:rowOff>12700</xdr:rowOff>
    </xdr:from>
    <xdr:to>
      <xdr:col>10</xdr:col>
      <xdr:colOff>64830</xdr:colOff>
      <xdr:row>3</xdr:row>
      <xdr:rowOff>127000</xdr:rowOff>
    </xdr:to>
    <xdr:sp macro="" textlink="">
      <xdr:nvSpPr>
        <xdr:cNvPr id="34" name="OpenSolver33" descr="3a3547a3-e9f0-43d4-a994-7d0f27b39fc4"/>
        <xdr:cNvSpPr/>
      </xdr:nvSpPr>
      <xdr:spPr>
        <a:xfrm>
          <a:off x="7327900" y="6223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9</xdr:col>
      <xdr:colOff>12700</xdr:colOff>
      <xdr:row>4</xdr:row>
      <xdr:rowOff>15875</xdr:rowOff>
    </xdr:from>
    <xdr:to>
      <xdr:col>9</xdr:col>
      <xdr:colOff>64830</xdr:colOff>
      <xdr:row>4</xdr:row>
      <xdr:rowOff>130175</xdr:rowOff>
    </xdr:to>
    <xdr:sp macro="" textlink="">
      <xdr:nvSpPr>
        <xdr:cNvPr id="35" name="OpenSolver34" descr="c312b750-464e-4430-9252-5071166548e8"/>
        <xdr:cNvSpPr/>
      </xdr:nvSpPr>
      <xdr:spPr>
        <a:xfrm>
          <a:off x="6565900" y="8255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12700</xdr:colOff>
      <xdr:row>4</xdr:row>
      <xdr:rowOff>15875</xdr:rowOff>
    </xdr:from>
    <xdr:to>
      <xdr:col>10</xdr:col>
      <xdr:colOff>64830</xdr:colOff>
      <xdr:row>4</xdr:row>
      <xdr:rowOff>130175</xdr:rowOff>
    </xdr:to>
    <xdr:sp macro="" textlink="">
      <xdr:nvSpPr>
        <xdr:cNvPr id="36" name="OpenSolver35" descr="5b904b04-8506-4a64-b3f1-7c3cf901ce61"/>
        <xdr:cNvSpPr/>
      </xdr:nvSpPr>
      <xdr:spPr>
        <a:xfrm>
          <a:off x="7327900" y="8255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9</xdr:col>
      <xdr:colOff>12700</xdr:colOff>
      <xdr:row>5</xdr:row>
      <xdr:rowOff>6350</xdr:rowOff>
    </xdr:from>
    <xdr:to>
      <xdr:col>9</xdr:col>
      <xdr:colOff>64830</xdr:colOff>
      <xdr:row>5</xdr:row>
      <xdr:rowOff>120650</xdr:rowOff>
    </xdr:to>
    <xdr:sp macro="" textlink="">
      <xdr:nvSpPr>
        <xdr:cNvPr id="37" name="OpenSolver36" descr="8f197614-1c1d-4474-a145-96d14bae8697"/>
        <xdr:cNvSpPr/>
      </xdr:nvSpPr>
      <xdr:spPr>
        <a:xfrm>
          <a:off x="6565900" y="10160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12700</xdr:colOff>
      <xdr:row>5</xdr:row>
      <xdr:rowOff>6350</xdr:rowOff>
    </xdr:from>
    <xdr:to>
      <xdr:col>10</xdr:col>
      <xdr:colOff>64830</xdr:colOff>
      <xdr:row>5</xdr:row>
      <xdr:rowOff>120650</xdr:rowOff>
    </xdr:to>
    <xdr:sp macro="" textlink="">
      <xdr:nvSpPr>
        <xdr:cNvPr id="38" name="OpenSolver37" descr="75646365-db61-4f5a-a85f-11033ee98943"/>
        <xdr:cNvSpPr/>
      </xdr:nvSpPr>
      <xdr:spPr>
        <a:xfrm>
          <a:off x="7327900" y="10160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9</xdr:col>
      <xdr:colOff>12700</xdr:colOff>
      <xdr:row>6</xdr:row>
      <xdr:rowOff>9525</xdr:rowOff>
    </xdr:from>
    <xdr:to>
      <xdr:col>9</xdr:col>
      <xdr:colOff>64830</xdr:colOff>
      <xdr:row>6</xdr:row>
      <xdr:rowOff>123825</xdr:rowOff>
    </xdr:to>
    <xdr:sp macro="" textlink="">
      <xdr:nvSpPr>
        <xdr:cNvPr id="39" name="OpenSolver38" descr="e6cb37a1-f164-4a93-b44e-3654d90cc330"/>
        <xdr:cNvSpPr/>
      </xdr:nvSpPr>
      <xdr:spPr>
        <a:xfrm>
          <a:off x="6565900" y="12192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12700</xdr:colOff>
      <xdr:row>6</xdr:row>
      <xdr:rowOff>9525</xdr:rowOff>
    </xdr:from>
    <xdr:to>
      <xdr:col>10</xdr:col>
      <xdr:colOff>64830</xdr:colOff>
      <xdr:row>6</xdr:row>
      <xdr:rowOff>123825</xdr:rowOff>
    </xdr:to>
    <xdr:sp macro="" textlink="">
      <xdr:nvSpPr>
        <xdr:cNvPr id="40" name="OpenSolver39" descr="703d1453-b5ce-40b3-8574-1afb42b1c7fa"/>
        <xdr:cNvSpPr/>
      </xdr:nvSpPr>
      <xdr:spPr>
        <a:xfrm>
          <a:off x="7327900" y="12192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9</xdr:col>
      <xdr:colOff>12700</xdr:colOff>
      <xdr:row>7</xdr:row>
      <xdr:rowOff>12700</xdr:rowOff>
    </xdr:from>
    <xdr:to>
      <xdr:col>9</xdr:col>
      <xdr:colOff>64830</xdr:colOff>
      <xdr:row>7</xdr:row>
      <xdr:rowOff>127000</xdr:rowOff>
    </xdr:to>
    <xdr:sp macro="" textlink="">
      <xdr:nvSpPr>
        <xdr:cNvPr id="41" name="OpenSolver40" descr="7af1cf45-1466-4e7f-81f7-af415fb74806"/>
        <xdr:cNvSpPr/>
      </xdr:nvSpPr>
      <xdr:spPr>
        <a:xfrm>
          <a:off x="6565900" y="14224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10</xdr:col>
      <xdr:colOff>12700</xdr:colOff>
      <xdr:row>7</xdr:row>
      <xdr:rowOff>12700</xdr:rowOff>
    </xdr:from>
    <xdr:to>
      <xdr:col>10</xdr:col>
      <xdr:colOff>64830</xdr:colOff>
      <xdr:row>7</xdr:row>
      <xdr:rowOff>127000</xdr:rowOff>
    </xdr:to>
    <xdr:sp macro="" textlink="">
      <xdr:nvSpPr>
        <xdr:cNvPr id="42" name="OpenSolver41" descr="42da256d-2209-469a-9fca-9e7315e7f257"/>
        <xdr:cNvSpPr/>
      </xdr:nvSpPr>
      <xdr:spPr>
        <a:xfrm>
          <a:off x="7327900" y="1422400"/>
          <a:ext cx="52130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es-CL" sz="900">
              <a:solidFill>
                <a:srgbClr val="000000"/>
              </a:solidFill>
            </a:rPr>
            <a:t>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LindoWB/wba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oolbarIcons"/>
      <sheetName val="Private"/>
      <sheetName val="WBUsers"/>
      <sheetName val="Commons"/>
      <sheetName val="WBToolBar"/>
      <sheetName val="Ribbon"/>
    </sheetNames>
    <definedNames>
      <definedName name="WB"/>
    </definedNames>
    <sheetDataSet>
      <sheetData sheetId="0"/>
      <sheetData sheetId="1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workbookViewId="0"/>
  </sheetViews>
  <sheetFormatPr baseColWidth="10" defaultRowHeight="15" x14ac:dyDescent="0.25"/>
  <cols>
    <col min="1" max="3" width="25.7109375" customWidth="1"/>
  </cols>
  <sheetData>
    <row r="1" spans="1:3" x14ac:dyDescent="0.25">
      <c r="A1" s="16" t="s">
        <v>43</v>
      </c>
      <c r="B1" s="16"/>
      <c r="C1" s="16"/>
    </row>
    <row r="2" spans="1:3" x14ac:dyDescent="0.25">
      <c r="A2" s="16"/>
      <c r="B2" s="16"/>
      <c r="C2" s="16"/>
    </row>
    <row r="3" spans="1:3" x14ac:dyDescent="0.25">
      <c r="A3" s="16" t="s">
        <v>75</v>
      </c>
      <c r="B3" s="17">
        <v>42227.718981481485</v>
      </c>
      <c r="C3" s="18">
        <v>42227.718981481485</v>
      </c>
    </row>
    <row r="4" spans="1:3" x14ac:dyDescent="0.25">
      <c r="A4" s="16"/>
      <c r="B4" s="16"/>
      <c r="C4" s="16"/>
    </row>
    <row r="5" spans="1:3" x14ac:dyDescent="0.25">
      <c r="A5" s="16"/>
      <c r="B5" s="16"/>
      <c r="C5" s="16"/>
    </row>
    <row r="6" spans="1:3" x14ac:dyDescent="0.25">
      <c r="A6" s="16" t="s">
        <v>44</v>
      </c>
      <c r="B6" s="16"/>
      <c r="C6" s="16"/>
    </row>
    <row r="7" spans="1:3" x14ac:dyDescent="0.25">
      <c r="A7" s="16"/>
      <c r="B7" s="16"/>
      <c r="C7" s="16"/>
    </row>
    <row r="8" spans="1:3" x14ac:dyDescent="0.25">
      <c r="A8" s="16" t="s">
        <v>45</v>
      </c>
      <c r="B8" s="16"/>
      <c r="C8" s="16"/>
    </row>
    <row r="9" spans="1:3" x14ac:dyDescent="0.25">
      <c r="A9" s="16" t="s">
        <v>46</v>
      </c>
      <c r="B9" s="16"/>
      <c r="C9" s="16"/>
    </row>
    <row r="10" spans="1:3" x14ac:dyDescent="0.25">
      <c r="A10" s="16" t="s">
        <v>47</v>
      </c>
      <c r="B10" s="16"/>
      <c r="C10" s="16"/>
    </row>
    <row r="11" spans="1:3" x14ac:dyDescent="0.25">
      <c r="A11" s="16" t="s">
        <v>48</v>
      </c>
      <c r="B11" s="16"/>
      <c r="C11" s="16"/>
    </row>
    <row r="12" spans="1:3" x14ac:dyDescent="0.25">
      <c r="A12" s="16" t="s">
        <v>49</v>
      </c>
      <c r="B12" s="16"/>
      <c r="C12" s="16"/>
    </row>
    <row r="13" spans="1:3" x14ac:dyDescent="0.25">
      <c r="A13" s="16" t="s">
        <v>50</v>
      </c>
      <c r="B13" s="16"/>
      <c r="C13" s="16"/>
    </row>
    <row r="14" spans="1:3" x14ac:dyDescent="0.25">
      <c r="A14" s="16" t="s">
        <v>51</v>
      </c>
      <c r="B14" s="16"/>
      <c r="C14" s="16"/>
    </row>
    <row r="15" spans="1:3" x14ac:dyDescent="0.25">
      <c r="A15" s="16" t="s">
        <v>52</v>
      </c>
      <c r="B15" s="16"/>
      <c r="C15" s="16"/>
    </row>
    <row r="16" spans="1:3" x14ac:dyDescent="0.25">
      <c r="A16" s="16" t="s">
        <v>53</v>
      </c>
      <c r="B16" s="16"/>
      <c r="C16" s="16"/>
    </row>
    <row r="17" spans="1:3" x14ac:dyDescent="0.25">
      <c r="A17" s="16" t="s">
        <v>54</v>
      </c>
      <c r="B17" s="16"/>
      <c r="C17" s="16"/>
    </row>
    <row r="18" spans="1:3" x14ac:dyDescent="0.25">
      <c r="A18" s="16" t="s">
        <v>55</v>
      </c>
      <c r="B18" s="16"/>
      <c r="C18" s="16"/>
    </row>
    <row r="19" spans="1:3" x14ac:dyDescent="0.25">
      <c r="A19" s="16" t="s">
        <v>56</v>
      </c>
      <c r="B19" s="16"/>
      <c r="C19" s="16"/>
    </row>
    <row r="20" spans="1:3" x14ac:dyDescent="0.25">
      <c r="A20" s="16" t="s">
        <v>57</v>
      </c>
      <c r="B20" s="16"/>
      <c r="C20" s="16"/>
    </row>
    <row r="21" spans="1:3" x14ac:dyDescent="0.25">
      <c r="A21" s="16" t="s">
        <v>58</v>
      </c>
      <c r="B21" s="16"/>
      <c r="C21" s="16"/>
    </row>
    <row r="22" spans="1:3" x14ac:dyDescent="0.25">
      <c r="A22" s="16"/>
      <c r="B22" s="16"/>
      <c r="C22" s="16"/>
    </row>
    <row r="23" spans="1:3" x14ac:dyDescent="0.25">
      <c r="A23" s="16" t="s">
        <v>59</v>
      </c>
      <c r="B23" s="16"/>
      <c r="C23" s="16"/>
    </row>
    <row r="24" spans="1:3" x14ac:dyDescent="0.25">
      <c r="A24" s="16" t="s">
        <v>60</v>
      </c>
      <c r="B24" s="16"/>
      <c r="C24" s="16"/>
    </row>
    <row r="25" spans="1:3" x14ac:dyDescent="0.25">
      <c r="A25" s="16" t="s">
        <v>61</v>
      </c>
      <c r="B25" s="16"/>
      <c r="C25" s="16"/>
    </row>
    <row r="26" spans="1:3" x14ac:dyDescent="0.25">
      <c r="A26" s="16" t="s">
        <v>62</v>
      </c>
      <c r="B26" s="16"/>
      <c r="C26" s="16"/>
    </row>
    <row r="27" spans="1:3" x14ac:dyDescent="0.25">
      <c r="A27" s="16"/>
      <c r="B27" s="16"/>
      <c r="C27" s="16"/>
    </row>
    <row r="28" spans="1:3" x14ac:dyDescent="0.25">
      <c r="A28" s="16" t="s">
        <v>63</v>
      </c>
      <c r="B28" s="16"/>
      <c r="C28" s="16"/>
    </row>
    <row r="29" spans="1:3" x14ac:dyDescent="0.25">
      <c r="A29" s="16"/>
      <c r="B29" s="16"/>
      <c r="C29" s="16"/>
    </row>
    <row r="30" spans="1:3" x14ac:dyDescent="0.25">
      <c r="A30" s="19" t="s">
        <v>64</v>
      </c>
      <c r="B30" s="16"/>
      <c r="C30" s="16"/>
    </row>
    <row r="31" spans="1:3" x14ac:dyDescent="0.25">
      <c r="A31" s="16"/>
      <c r="B31" s="16"/>
      <c r="C31" s="16"/>
    </row>
    <row r="32" spans="1:3" x14ac:dyDescent="0.25">
      <c r="A32" s="16" t="s">
        <v>65</v>
      </c>
      <c r="B32" s="16"/>
      <c r="C32" s="16"/>
    </row>
    <row r="33" spans="1:3" x14ac:dyDescent="0.25">
      <c r="A33" s="16"/>
      <c r="B33" s="16"/>
      <c r="C33" s="16"/>
    </row>
    <row r="34" spans="1:3" x14ac:dyDescent="0.25">
      <c r="A34" s="16" t="s">
        <v>66</v>
      </c>
      <c r="B34" s="16"/>
      <c r="C34" s="16"/>
    </row>
    <row r="35" spans="1:3" x14ac:dyDescent="0.25">
      <c r="A35" s="16"/>
      <c r="B35" s="16"/>
      <c r="C35" s="16"/>
    </row>
    <row r="36" spans="1:3" x14ac:dyDescent="0.25">
      <c r="A36" s="16" t="s">
        <v>67</v>
      </c>
      <c r="B36" s="16"/>
      <c r="C36" s="16"/>
    </row>
    <row r="37" spans="1:3" x14ac:dyDescent="0.25">
      <c r="A37" s="16"/>
      <c r="B37" s="16"/>
      <c r="C37" s="16"/>
    </row>
    <row r="38" spans="1:3" x14ac:dyDescent="0.25">
      <c r="A38" s="16" t="s">
        <v>68</v>
      </c>
      <c r="B38" s="16"/>
      <c r="C38" s="16"/>
    </row>
    <row r="39" spans="1:3" x14ac:dyDescent="0.25">
      <c r="A39" s="16"/>
      <c r="B39" s="16"/>
      <c r="C39" s="16"/>
    </row>
    <row r="40" spans="1:3" x14ac:dyDescent="0.25">
      <c r="A40" s="16" t="s">
        <v>69</v>
      </c>
      <c r="B40" s="16"/>
      <c r="C40" s="16"/>
    </row>
    <row r="41" spans="1:3" x14ac:dyDescent="0.25">
      <c r="A41" s="16"/>
      <c r="B41" s="16"/>
      <c r="C41" s="16"/>
    </row>
    <row r="42" spans="1:3" x14ac:dyDescent="0.25">
      <c r="A42" s="16" t="s">
        <v>70</v>
      </c>
      <c r="B42" s="16"/>
      <c r="C42" s="16"/>
    </row>
    <row r="43" spans="1:3" x14ac:dyDescent="0.25">
      <c r="A43" s="16"/>
      <c r="B43" s="16"/>
      <c r="C43" s="16"/>
    </row>
    <row r="44" spans="1:3" x14ac:dyDescent="0.25">
      <c r="A44" s="16" t="s">
        <v>71</v>
      </c>
      <c r="B44" s="16"/>
      <c r="C44" s="16"/>
    </row>
    <row r="45" spans="1:3" x14ac:dyDescent="0.25">
      <c r="A45" s="16"/>
      <c r="B45" s="16"/>
      <c r="C45" s="16"/>
    </row>
    <row r="46" spans="1:3" x14ac:dyDescent="0.25">
      <c r="A46" s="16" t="s">
        <v>72</v>
      </c>
      <c r="B46" s="16"/>
      <c r="C46" s="16"/>
    </row>
    <row r="47" spans="1:3" x14ac:dyDescent="0.25">
      <c r="A47" s="16"/>
      <c r="B47" s="16"/>
      <c r="C47" s="16"/>
    </row>
    <row r="48" spans="1:3" x14ac:dyDescent="0.25">
      <c r="A48" s="16" t="s">
        <v>73</v>
      </c>
      <c r="B48" s="16"/>
      <c r="C48" s="16"/>
    </row>
    <row r="49" spans="1:3" x14ac:dyDescent="0.25">
      <c r="A49" s="16"/>
      <c r="B49" s="16"/>
      <c r="C49" s="16"/>
    </row>
    <row r="50" spans="1:3" x14ac:dyDescent="0.25">
      <c r="A50" s="16" t="s">
        <v>74</v>
      </c>
      <c r="B50" s="16"/>
      <c r="C50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9"/>
  <sheetViews>
    <sheetView tabSelected="1" zoomScaleNormal="100" workbookViewId="0">
      <selection activeCell="M4" sqref="M4"/>
    </sheetView>
  </sheetViews>
  <sheetFormatPr baseColWidth="10" defaultRowHeight="15" x14ac:dyDescent="0.25"/>
  <cols>
    <col min="1" max="1" width="5.28515625" style="9" customWidth="1"/>
    <col min="2" max="3" width="9.28515625" style="9" customWidth="1"/>
    <col min="4" max="4" width="1.7109375" style="9" customWidth="1"/>
    <col min="5" max="11" width="9.28515625" style="9" customWidth="1"/>
    <col min="12" max="12" width="2.7109375" style="9" customWidth="1"/>
    <col min="13" max="16384" width="11.42578125" style="9"/>
  </cols>
  <sheetData>
    <row r="1" spans="1:11" ht="15.75" thickBot="1" x14ac:dyDescent="0.3">
      <c r="G1" s="9">
        <v>400</v>
      </c>
      <c r="H1" s="9">
        <v>200</v>
      </c>
      <c r="I1" s="9">
        <v>600</v>
      </c>
      <c r="J1" s="9">
        <v>18</v>
      </c>
      <c r="K1" s="9">
        <v>10</v>
      </c>
    </row>
    <row r="2" spans="1:11" ht="15.75" thickBot="1" x14ac:dyDescent="0.3">
      <c r="B2" s="1" t="s">
        <v>0</v>
      </c>
      <c r="C2" s="1" t="s">
        <v>36</v>
      </c>
      <c r="E2" s="1" t="s">
        <v>0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</row>
    <row r="3" spans="1:11" ht="16.5" thickTop="1" thickBot="1" x14ac:dyDescent="0.3">
      <c r="B3" s="2" t="s">
        <v>1</v>
      </c>
      <c r="C3" s="3">
        <v>1500</v>
      </c>
      <c r="E3" s="2" t="s">
        <v>1</v>
      </c>
      <c r="F3" s="7">
        <v>1600</v>
      </c>
      <c r="G3" s="7">
        <v>40</v>
      </c>
      <c r="H3" s="7">
        <v>0</v>
      </c>
      <c r="I3" s="7">
        <v>0</v>
      </c>
      <c r="J3" s="7">
        <v>0</v>
      </c>
      <c r="K3" s="7">
        <v>100</v>
      </c>
    </row>
    <row r="4" spans="1:11" ht="15.75" thickBot="1" x14ac:dyDescent="0.3">
      <c r="B4" s="4" t="s">
        <v>2</v>
      </c>
      <c r="C4" s="5">
        <v>2150</v>
      </c>
      <c r="E4" s="4" t="s">
        <v>2</v>
      </c>
      <c r="F4" s="8">
        <v>2040</v>
      </c>
      <c r="G4" s="8">
        <v>51</v>
      </c>
      <c r="H4" s="8">
        <v>11</v>
      </c>
      <c r="I4" s="8">
        <v>0</v>
      </c>
      <c r="J4" s="8">
        <v>10</v>
      </c>
      <c r="K4" s="8">
        <v>0</v>
      </c>
    </row>
    <row r="5" spans="1:11" ht="15.75" thickBot="1" x14ac:dyDescent="0.3">
      <c r="B5" s="4" t="s">
        <v>3</v>
      </c>
      <c r="C5" s="6">
        <v>1800</v>
      </c>
      <c r="E5" s="4" t="s">
        <v>3</v>
      </c>
      <c r="F5" s="8">
        <v>2040</v>
      </c>
      <c r="G5" s="8">
        <v>51</v>
      </c>
      <c r="H5" s="8">
        <v>0</v>
      </c>
      <c r="I5" s="8">
        <v>0</v>
      </c>
      <c r="J5" s="8">
        <v>0</v>
      </c>
      <c r="K5" s="8">
        <v>240</v>
      </c>
    </row>
    <row r="6" spans="1:11" ht="15.75" thickBot="1" x14ac:dyDescent="0.3">
      <c r="B6" s="4" t="s">
        <v>4</v>
      </c>
      <c r="C6" s="5">
        <v>3150</v>
      </c>
      <c r="E6" s="4" t="s">
        <v>4</v>
      </c>
      <c r="F6" s="8">
        <v>2800</v>
      </c>
      <c r="G6" s="8">
        <v>70</v>
      </c>
      <c r="H6" s="8">
        <v>19</v>
      </c>
      <c r="I6" s="8">
        <v>0</v>
      </c>
      <c r="J6" s="8">
        <v>110</v>
      </c>
      <c r="K6" s="8">
        <v>0</v>
      </c>
    </row>
    <row r="7" spans="1:11" ht="15.75" thickBot="1" x14ac:dyDescent="0.3">
      <c r="B7" s="4" t="s">
        <v>5</v>
      </c>
      <c r="C7" s="6">
        <v>2800</v>
      </c>
      <c r="E7" s="4" t="s">
        <v>5</v>
      </c>
      <c r="F7" s="8">
        <v>2800</v>
      </c>
      <c r="G7" s="8">
        <v>70</v>
      </c>
      <c r="H7" s="8">
        <v>0</v>
      </c>
      <c r="I7" s="8">
        <v>0</v>
      </c>
      <c r="J7" s="8">
        <v>0</v>
      </c>
      <c r="K7" s="8">
        <v>0</v>
      </c>
    </row>
    <row r="8" spans="1:11" ht="15.75" thickBot="1" x14ac:dyDescent="0.3">
      <c r="B8" s="4" t="s">
        <v>6</v>
      </c>
      <c r="C8" s="5">
        <v>1600</v>
      </c>
      <c r="E8" s="4" t="s">
        <v>6</v>
      </c>
      <c r="F8" s="8">
        <v>1600</v>
      </c>
      <c r="G8" s="8">
        <v>70</v>
      </c>
      <c r="H8" s="8">
        <v>0</v>
      </c>
      <c r="I8" s="8">
        <v>0</v>
      </c>
      <c r="J8" s="8">
        <v>0</v>
      </c>
      <c r="K8" s="8">
        <v>0</v>
      </c>
    </row>
    <row r="9" spans="1:11" x14ac:dyDescent="0.25">
      <c r="E9" s="9" t="s">
        <v>13</v>
      </c>
      <c r="F9" s="10">
        <f>SUM(F3:F8)</f>
        <v>12880</v>
      </c>
      <c r="G9" s="10">
        <f>SUM(G3:G8)</f>
        <v>352</v>
      </c>
      <c r="H9" s="10">
        <f t="shared" ref="H9:J9" si="0">SUM(H3:H8)</f>
        <v>30</v>
      </c>
      <c r="I9" s="10">
        <f t="shared" si="0"/>
        <v>0</v>
      </c>
      <c r="J9" s="10">
        <f t="shared" si="0"/>
        <v>120</v>
      </c>
      <c r="K9" s="10">
        <f>SUM(K3:K8)</f>
        <v>340</v>
      </c>
    </row>
    <row r="10" spans="1:11" x14ac:dyDescent="0.25">
      <c r="B10" s="9" t="s">
        <v>23</v>
      </c>
      <c r="C10" s="9">
        <v>0</v>
      </c>
    </row>
    <row r="11" spans="1:11" x14ac:dyDescent="0.25">
      <c r="B11" s="9" t="s">
        <v>15</v>
      </c>
      <c r="C11" s="9" t="s">
        <v>16</v>
      </c>
      <c r="F11" s="9" t="s">
        <v>15</v>
      </c>
      <c r="G11" s="9" t="s">
        <v>16</v>
      </c>
      <c r="J11" s="9" t="s">
        <v>15</v>
      </c>
      <c r="K11" s="9" t="s">
        <v>16</v>
      </c>
    </row>
    <row r="12" spans="1:11" x14ac:dyDescent="0.25">
      <c r="A12" s="9" t="s">
        <v>29</v>
      </c>
      <c r="B12" s="10">
        <f>G3</f>
        <v>40</v>
      </c>
      <c r="C12" s="10">
        <f>40+H3-I3</f>
        <v>40</v>
      </c>
      <c r="E12" s="9" t="s">
        <v>17</v>
      </c>
      <c r="F12" s="10">
        <f>F3+C10-K3+J3</f>
        <v>1500</v>
      </c>
      <c r="G12" s="10">
        <f>C3</f>
        <v>1500</v>
      </c>
      <c r="I12" s="9" t="s">
        <v>38</v>
      </c>
      <c r="J12" s="10">
        <f>F3</f>
        <v>1600</v>
      </c>
      <c r="K12" s="10">
        <f>40*G3</f>
        <v>1600</v>
      </c>
    </row>
    <row r="13" spans="1:11" x14ac:dyDescent="0.25">
      <c r="A13" s="9" t="s">
        <v>30</v>
      </c>
      <c r="B13" s="10">
        <f>G4</f>
        <v>51</v>
      </c>
      <c r="C13" s="10">
        <f>G3+H4-I4</f>
        <v>51</v>
      </c>
      <c r="E13" s="9" t="s">
        <v>18</v>
      </c>
      <c r="F13" s="10">
        <f>F4+K3-K4+J4</f>
        <v>2150</v>
      </c>
      <c r="G13" s="10">
        <f t="shared" ref="G13:G17" si="1">C4</f>
        <v>2150</v>
      </c>
      <c r="I13" s="9" t="s">
        <v>39</v>
      </c>
      <c r="J13" s="10">
        <f t="shared" ref="J13:J16" si="2">F4</f>
        <v>2040</v>
      </c>
      <c r="K13" s="10">
        <f t="shared" ref="K13:K16" si="3">40*G4</f>
        <v>2040</v>
      </c>
    </row>
    <row r="14" spans="1:11" x14ac:dyDescent="0.25">
      <c r="A14" s="9" t="s">
        <v>31</v>
      </c>
      <c r="B14" s="10">
        <f>G5</f>
        <v>51</v>
      </c>
      <c r="C14" s="10">
        <f>G4+H5-I5</f>
        <v>51</v>
      </c>
      <c r="E14" s="9" t="s">
        <v>19</v>
      </c>
      <c r="F14" s="10">
        <f>F5+K4-K5+J5</f>
        <v>1800</v>
      </c>
      <c r="G14" s="10">
        <f t="shared" si="1"/>
        <v>1800</v>
      </c>
      <c r="I14" s="9" t="s">
        <v>40</v>
      </c>
      <c r="J14" s="10">
        <f t="shared" si="2"/>
        <v>2040</v>
      </c>
      <c r="K14" s="10">
        <f t="shared" si="3"/>
        <v>2040</v>
      </c>
    </row>
    <row r="15" spans="1:11" x14ac:dyDescent="0.25">
      <c r="A15" s="9" t="s">
        <v>32</v>
      </c>
      <c r="B15" s="10">
        <f t="shared" ref="B15:B17" si="4">G6</f>
        <v>70</v>
      </c>
      <c r="C15" s="10">
        <f t="shared" ref="C15:C16" si="5">G5+H6-I6</f>
        <v>70</v>
      </c>
      <c r="E15" s="9" t="s">
        <v>20</v>
      </c>
      <c r="F15" s="10">
        <f t="shared" ref="F15:F16" si="6">F6+K5-K6+J6</f>
        <v>3150</v>
      </c>
      <c r="G15" s="10">
        <f t="shared" si="1"/>
        <v>3150</v>
      </c>
      <c r="I15" s="9" t="s">
        <v>41</v>
      </c>
      <c r="J15" s="10">
        <f t="shared" si="2"/>
        <v>2800</v>
      </c>
      <c r="K15" s="10">
        <f>40*G6</f>
        <v>2800</v>
      </c>
    </row>
    <row r="16" spans="1:11" x14ac:dyDescent="0.25">
      <c r="A16" s="9" t="s">
        <v>33</v>
      </c>
      <c r="B16" s="10">
        <f t="shared" si="4"/>
        <v>70</v>
      </c>
      <c r="C16" s="10">
        <f t="shared" si="5"/>
        <v>70</v>
      </c>
      <c r="E16" s="9" t="s">
        <v>21</v>
      </c>
      <c r="F16" s="10">
        <f t="shared" si="6"/>
        <v>2800</v>
      </c>
      <c r="G16" s="10">
        <f t="shared" si="1"/>
        <v>2800</v>
      </c>
      <c r="I16" s="9" t="s">
        <v>40</v>
      </c>
      <c r="J16" s="10">
        <f t="shared" si="2"/>
        <v>2800</v>
      </c>
      <c r="K16" s="10">
        <f t="shared" si="3"/>
        <v>2800</v>
      </c>
    </row>
    <row r="17" spans="1:11" x14ac:dyDescent="0.25">
      <c r="A17" s="9" t="s">
        <v>34</v>
      </c>
      <c r="B17" s="10">
        <f t="shared" si="4"/>
        <v>70</v>
      </c>
      <c r="C17" s="10">
        <f>G7+H8-I8</f>
        <v>70</v>
      </c>
      <c r="E17" s="9" t="s">
        <v>22</v>
      </c>
      <c r="F17" s="10">
        <f>F8+K7-K8+J8</f>
        <v>1600</v>
      </c>
      <c r="G17" s="10">
        <f t="shared" si="1"/>
        <v>1600</v>
      </c>
      <c r="I17" s="9" t="s">
        <v>42</v>
      </c>
      <c r="J17" s="10">
        <f>F8</f>
        <v>1600</v>
      </c>
      <c r="K17" s="10">
        <f>40*G8</f>
        <v>2800</v>
      </c>
    </row>
    <row r="19" spans="1:11" x14ac:dyDescent="0.25">
      <c r="B19" s="11" t="s">
        <v>37</v>
      </c>
      <c r="C19" s="12">
        <f>SUMPRODUCT(G1:K1,G9:K9)</f>
        <v>152360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zoomScale="90" zoomScaleNormal="90" workbookViewId="0">
      <selection activeCell="E24" sqref="E24"/>
    </sheetView>
  </sheetViews>
  <sheetFormatPr baseColWidth="10" defaultRowHeight="15" x14ac:dyDescent="0.25"/>
  <cols>
    <col min="1" max="1" width="5.28515625" style="9" customWidth="1"/>
    <col min="2" max="2" width="11.42578125" style="9"/>
    <col min="3" max="3" width="19.42578125" style="9" customWidth="1"/>
    <col min="4" max="4" width="5" style="9" customWidth="1"/>
    <col min="5" max="11" width="11.42578125" style="9"/>
    <col min="12" max="12" width="2.7109375" style="9" customWidth="1"/>
    <col min="13" max="16384" width="11.42578125" style="9"/>
  </cols>
  <sheetData>
    <row r="1" spans="1:13" ht="15.75" thickBot="1" x14ac:dyDescent="0.3">
      <c r="G1" s="9">
        <v>400</v>
      </c>
      <c r="H1" s="9">
        <v>200</v>
      </c>
      <c r="I1" s="9">
        <v>600</v>
      </c>
      <c r="J1" s="9">
        <v>18</v>
      </c>
      <c r="K1" s="9">
        <v>10</v>
      </c>
    </row>
    <row r="2" spans="1:13" ht="15.75" thickBot="1" x14ac:dyDescent="0.3">
      <c r="B2" s="1" t="s">
        <v>0</v>
      </c>
      <c r="C2" s="1" t="s">
        <v>35</v>
      </c>
      <c r="E2" s="1" t="s">
        <v>0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M2" s="11" t="s">
        <v>14</v>
      </c>
    </row>
    <row r="3" spans="1:13" ht="16.5" thickTop="1" thickBot="1" x14ac:dyDescent="0.3">
      <c r="B3" s="2" t="s">
        <v>1</v>
      </c>
      <c r="C3" s="3">
        <v>1500</v>
      </c>
      <c r="E3" s="2" t="s">
        <v>1</v>
      </c>
      <c r="F3" s="7">
        <v>1570</v>
      </c>
      <c r="G3" s="7">
        <v>40</v>
      </c>
      <c r="H3" s="7">
        <v>0</v>
      </c>
      <c r="I3" s="7">
        <v>0</v>
      </c>
      <c r="J3" s="7">
        <v>0</v>
      </c>
      <c r="K3" s="7">
        <v>70</v>
      </c>
      <c r="M3" s="12">
        <f>SUMPRODUCT(G1:K1,G9:K9)</f>
        <v>152360</v>
      </c>
    </row>
    <row r="4" spans="1:13" ht="15.75" thickBot="1" x14ac:dyDescent="0.3">
      <c r="B4" s="4" t="s">
        <v>2</v>
      </c>
      <c r="C4" s="5">
        <v>2150</v>
      </c>
      <c r="E4" s="4" t="s">
        <v>2</v>
      </c>
      <c r="F4" s="8">
        <v>2080</v>
      </c>
      <c r="G4" s="8">
        <v>52</v>
      </c>
      <c r="H4" s="8">
        <v>12</v>
      </c>
      <c r="I4" s="8">
        <v>0</v>
      </c>
      <c r="J4" s="8">
        <v>0</v>
      </c>
      <c r="K4" s="8">
        <v>0</v>
      </c>
    </row>
    <row r="5" spans="1:13" ht="15.75" thickBot="1" x14ac:dyDescent="0.3">
      <c r="B5" s="4" t="s">
        <v>3</v>
      </c>
      <c r="C5" s="6">
        <v>1800</v>
      </c>
      <c r="E5" s="4" t="s">
        <v>3</v>
      </c>
      <c r="F5" s="8">
        <v>2080</v>
      </c>
      <c r="G5" s="8">
        <v>52</v>
      </c>
      <c r="H5" s="8">
        <v>0</v>
      </c>
      <c r="I5" s="8">
        <v>0</v>
      </c>
      <c r="J5" s="8">
        <v>0</v>
      </c>
      <c r="K5" s="8">
        <v>280</v>
      </c>
    </row>
    <row r="6" spans="1:13" ht="15.75" thickBot="1" x14ac:dyDescent="0.3">
      <c r="B6" s="4" t="s">
        <v>4</v>
      </c>
      <c r="C6" s="5">
        <v>3150</v>
      </c>
      <c r="E6" s="4" t="s">
        <v>4</v>
      </c>
      <c r="F6" s="8">
        <v>2800</v>
      </c>
      <c r="G6" s="8">
        <v>70</v>
      </c>
      <c r="H6" s="8">
        <v>18</v>
      </c>
      <c r="I6" s="8">
        <v>0</v>
      </c>
      <c r="J6" s="8">
        <v>70</v>
      </c>
      <c r="K6" s="8">
        <v>0</v>
      </c>
    </row>
    <row r="7" spans="1:13" ht="15.75" thickBot="1" x14ac:dyDescent="0.3">
      <c r="B7" s="4" t="s">
        <v>5</v>
      </c>
      <c r="C7" s="6">
        <v>2800</v>
      </c>
      <c r="E7" s="4" t="s">
        <v>5</v>
      </c>
      <c r="F7" s="8">
        <v>2800</v>
      </c>
      <c r="G7" s="8">
        <v>70</v>
      </c>
      <c r="H7" s="8">
        <v>0</v>
      </c>
      <c r="I7" s="8">
        <v>0</v>
      </c>
      <c r="J7" s="8">
        <v>0</v>
      </c>
      <c r="K7" s="8">
        <v>0</v>
      </c>
    </row>
    <row r="8" spans="1:13" ht="15.75" thickBot="1" x14ac:dyDescent="0.3">
      <c r="B8" s="4" t="s">
        <v>6</v>
      </c>
      <c r="C8" s="5">
        <v>1600</v>
      </c>
      <c r="E8" s="4" t="s">
        <v>6</v>
      </c>
      <c r="F8" s="8">
        <v>1600</v>
      </c>
      <c r="G8" s="8">
        <v>70</v>
      </c>
      <c r="H8" s="8">
        <v>0</v>
      </c>
      <c r="I8" s="8">
        <v>0</v>
      </c>
      <c r="J8" s="8">
        <v>0</v>
      </c>
      <c r="K8" s="8">
        <v>0</v>
      </c>
    </row>
    <row r="9" spans="1:13" x14ac:dyDescent="0.25">
      <c r="E9" s="9" t="s">
        <v>13</v>
      </c>
      <c r="F9" s="10">
        <f>SUM(F3:F8)</f>
        <v>12930</v>
      </c>
      <c r="G9" s="10">
        <f>SUM(G3:G8)</f>
        <v>354</v>
      </c>
      <c r="H9" s="10">
        <f t="shared" ref="H9:J9" si="0">SUM(H3:H8)</f>
        <v>30</v>
      </c>
      <c r="I9" s="10">
        <f t="shared" si="0"/>
        <v>0</v>
      </c>
      <c r="J9" s="10">
        <f t="shared" si="0"/>
        <v>70</v>
      </c>
      <c r="K9" s="10">
        <f>SUM(K3:K8)</f>
        <v>350</v>
      </c>
    </row>
    <row r="10" spans="1:13" x14ac:dyDescent="0.25">
      <c r="B10" s="9" t="s">
        <v>23</v>
      </c>
      <c r="C10" s="9">
        <v>0</v>
      </c>
    </row>
    <row r="11" spans="1:13" x14ac:dyDescent="0.25">
      <c r="B11" s="9" t="s">
        <v>15</v>
      </c>
      <c r="C11" s="9" t="s">
        <v>16</v>
      </c>
      <c r="F11" s="9" t="s">
        <v>15</v>
      </c>
      <c r="G11" s="9" t="s">
        <v>16</v>
      </c>
      <c r="J11" s="9" t="s">
        <v>15</v>
      </c>
      <c r="K11" s="9" t="s">
        <v>16</v>
      </c>
    </row>
    <row r="12" spans="1:13" x14ac:dyDescent="0.25">
      <c r="A12" s="9" t="s">
        <v>29</v>
      </c>
      <c r="B12" s="10">
        <f>G3</f>
        <v>40</v>
      </c>
      <c r="C12" s="10">
        <f>40+H3-I3</f>
        <v>40</v>
      </c>
      <c r="E12" s="9" t="s">
        <v>17</v>
      </c>
      <c r="F12" s="10">
        <f>F3+C10-K3+J3</f>
        <v>1500</v>
      </c>
      <c r="G12" s="10">
        <f>C3</f>
        <v>1500</v>
      </c>
      <c r="I12" s="9" t="s">
        <v>24</v>
      </c>
      <c r="J12" s="10">
        <f>F3</f>
        <v>1570</v>
      </c>
      <c r="K12" s="10">
        <f>40*G3</f>
        <v>1600</v>
      </c>
    </row>
    <row r="13" spans="1:13" x14ac:dyDescent="0.25">
      <c r="A13" s="9" t="s">
        <v>30</v>
      </c>
      <c r="B13" s="10">
        <f t="shared" ref="B13:B17" si="1">G4</f>
        <v>52</v>
      </c>
      <c r="C13" s="10">
        <f>G3+H4-I4</f>
        <v>52</v>
      </c>
      <c r="E13" s="9" t="s">
        <v>18</v>
      </c>
      <c r="F13" s="10">
        <f>F4+K3-K4+J4</f>
        <v>2150</v>
      </c>
      <c r="G13" s="10">
        <f t="shared" ref="G13:G17" si="2">C4</f>
        <v>2150</v>
      </c>
      <c r="I13" s="9" t="s">
        <v>25</v>
      </c>
      <c r="J13" s="10">
        <f t="shared" ref="J13:J16" si="3">F4</f>
        <v>2080</v>
      </c>
      <c r="K13" s="10">
        <f t="shared" ref="K13:K16" si="4">40*G4</f>
        <v>2080</v>
      </c>
    </row>
    <row r="14" spans="1:13" x14ac:dyDescent="0.25">
      <c r="A14" s="9" t="s">
        <v>31</v>
      </c>
      <c r="B14" s="10">
        <f t="shared" si="1"/>
        <v>52</v>
      </c>
      <c r="C14" s="10">
        <f t="shared" ref="C14:C16" si="5">G4+H5-I5</f>
        <v>52</v>
      </c>
      <c r="E14" s="9" t="s">
        <v>19</v>
      </c>
      <c r="F14" s="10">
        <f>F5+K4-K5+J5</f>
        <v>1800</v>
      </c>
      <c r="G14" s="10">
        <f t="shared" si="2"/>
        <v>1800</v>
      </c>
      <c r="I14" s="9" t="s">
        <v>27</v>
      </c>
      <c r="J14" s="10">
        <f t="shared" si="3"/>
        <v>2080</v>
      </c>
      <c r="K14" s="10">
        <f t="shared" si="4"/>
        <v>2080</v>
      </c>
    </row>
    <row r="15" spans="1:13" x14ac:dyDescent="0.25">
      <c r="A15" s="9" t="s">
        <v>32</v>
      </c>
      <c r="B15" s="10">
        <f t="shared" si="1"/>
        <v>70</v>
      </c>
      <c r="C15" s="10">
        <f t="shared" si="5"/>
        <v>70</v>
      </c>
      <c r="E15" s="9" t="s">
        <v>20</v>
      </c>
      <c r="F15" s="10">
        <f t="shared" ref="F15:F16" si="6">F6+K5-K6+J6</f>
        <v>3150</v>
      </c>
      <c r="G15" s="10">
        <f t="shared" si="2"/>
        <v>3150</v>
      </c>
      <c r="I15" s="9" t="s">
        <v>26</v>
      </c>
      <c r="J15" s="10">
        <f t="shared" si="3"/>
        <v>2800</v>
      </c>
      <c r="K15" s="10">
        <f t="shared" si="4"/>
        <v>2800</v>
      </c>
    </row>
    <row r="16" spans="1:13" x14ac:dyDescent="0.25">
      <c r="A16" s="9" t="s">
        <v>33</v>
      </c>
      <c r="B16" s="10">
        <f t="shared" si="1"/>
        <v>70</v>
      </c>
      <c r="C16" s="10">
        <f t="shared" si="5"/>
        <v>70</v>
      </c>
      <c r="E16" s="9" t="s">
        <v>21</v>
      </c>
      <c r="F16" s="10">
        <f t="shared" si="6"/>
        <v>2800</v>
      </c>
      <c r="G16" s="10">
        <f t="shared" si="2"/>
        <v>2800</v>
      </c>
      <c r="I16" s="9" t="s">
        <v>27</v>
      </c>
      <c r="J16" s="10">
        <f t="shared" si="3"/>
        <v>2800</v>
      </c>
      <c r="K16" s="10">
        <f t="shared" si="4"/>
        <v>2800</v>
      </c>
    </row>
    <row r="17" spans="1:11" x14ac:dyDescent="0.25">
      <c r="A17" s="9" t="s">
        <v>34</v>
      </c>
      <c r="B17" s="10">
        <f t="shared" si="1"/>
        <v>70</v>
      </c>
      <c r="C17" s="10">
        <f>G7+H8-I8</f>
        <v>70</v>
      </c>
      <c r="E17" s="9" t="s">
        <v>22</v>
      </c>
      <c r="F17" s="10">
        <f>F8+K7-K8+J8</f>
        <v>1600</v>
      </c>
      <c r="G17" s="10">
        <f t="shared" si="2"/>
        <v>1600</v>
      </c>
      <c r="I17" s="9" t="s">
        <v>28</v>
      </c>
      <c r="J17" s="10">
        <f>F8</f>
        <v>1600</v>
      </c>
      <c r="K17" s="10">
        <f>40*G8</f>
        <v>2800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zoomScaleNormal="100" workbookViewId="0">
      <selection activeCell="C10" sqref="C10"/>
    </sheetView>
  </sheetViews>
  <sheetFormatPr baseColWidth="10" defaultRowHeight="15" x14ac:dyDescent="0.25"/>
  <cols>
    <col min="1" max="1" width="5.28515625" style="9" customWidth="1"/>
    <col min="2" max="3" width="9.28515625" style="9" customWidth="1"/>
    <col min="4" max="4" width="1.7109375" style="9" customWidth="1"/>
    <col min="5" max="11" width="9.28515625" style="9" customWidth="1"/>
    <col min="12" max="12" width="2.7109375" style="9" customWidth="1"/>
    <col min="13" max="16384" width="11.42578125" style="9"/>
  </cols>
  <sheetData>
    <row r="1" spans="1:14" ht="15.75" thickBot="1" x14ac:dyDescent="0.3">
      <c r="G1" s="9">
        <v>400</v>
      </c>
      <c r="H1" s="9">
        <v>200</v>
      </c>
      <c r="I1" s="9">
        <v>600</v>
      </c>
      <c r="J1" s="9">
        <v>18</v>
      </c>
      <c r="K1" s="9">
        <v>10</v>
      </c>
    </row>
    <row r="2" spans="1:14" ht="15.75" thickBot="1" x14ac:dyDescent="0.3">
      <c r="B2" s="1" t="s">
        <v>0</v>
      </c>
      <c r="C2" s="1" t="s">
        <v>36</v>
      </c>
      <c r="E2" s="1" t="s">
        <v>0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</row>
    <row r="3" spans="1:14" ht="16.5" thickTop="1" thickBot="1" x14ac:dyDescent="0.3">
      <c r="B3" s="2" t="s">
        <v>1</v>
      </c>
      <c r="C3" s="3">
        <v>1500</v>
      </c>
      <c r="E3" s="2" t="s">
        <v>1</v>
      </c>
      <c r="F3" s="13">
        <v>1600</v>
      </c>
      <c r="G3" s="13">
        <v>40</v>
      </c>
      <c r="H3" s="13">
        <v>0</v>
      </c>
      <c r="I3" s="13">
        <v>0</v>
      </c>
      <c r="J3" s="13">
        <v>0</v>
      </c>
      <c r="K3" s="13">
        <v>100</v>
      </c>
      <c r="M3" s="15" t="str">
        <f>[1]!WB(K3,"&lt;=",500)</f>
        <v>&lt;=</v>
      </c>
      <c r="N3" s="15" t="str">
        <f>[1]!WB(F3,"&lt;=",3000)</f>
        <v>&lt;=</v>
      </c>
    </row>
    <row r="4" spans="1:14" ht="16.5" thickTop="1" thickBot="1" x14ac:dyDescent="0.3">
      <c r="B4" s="4" t="s">
        <v>2</v>
      </c>
      <c r="C4" s="5">
        <v>2150</v>
      </c>
      <c r="E4" s="4" t="s">
        <v>2</v>
      </c>
      <c r="F4" s="13">
        <v>2050</v>
      </c>
      <c r="G4" s="13">
        <v>51.25</v>
      </c>
      <c r="H4" s="13">
        <v>11.25</v>
      </c>
      <c r="I4" s="13">
        <v>0</v>
      </c>
      <c r="J4" s="13">
        <v>0</v>
      </c>
      <c r="K4" s="13">
        <v>0</v>
      </c>
      <c r="M4" s="15" t="str">
        <f>[1]!WB(K4,"&lt;=",500)</f>
        <v>&lt;=</v>
      </c>
      <c r="N4" s="15" t="str">
        <f>[1]!WB(F4,"&lt;=",3000)</f>
        <v>&lt;=</v>
      </c>
    </row>
    <row r="5" spans="1:14" ht="16.5" thickTop="1" thickBot="1" x14ac:dyDescent="0.3">
      <c r="B5" s="4" t="s">
        <v>3</v>
      </c>
      <c r="C5" s="6">
        <v>1800</v>
      </c>
      <c r="E5" s="4" t="s">
        <v>3</v>
      </c>
      <c r="F5" s="13">
        <v>2050</v>
      </c>
      <c r="G5" s="13">
        <v>51.25</v>
      </c>
      <c r="H5" s="13">
        <v>0</v>
      </c>
      <c r="I5" s="13">
        <v>0</v>
      </c>
      <c r="J5" s="13">
        <v>0</v>
      </c>
      <c r="K5" s="13">
        <v>250</v>
      </c>
      <c r="M5" s="15" t="str">
        <f>[1]!WB(K5,"&lt;=",500)</f>
        <v>&lt;=</v>
      </c>
      <c r="N5" s="15" t="str">
        <f>[1]!WB(F5,"&lt;=",3000)</f>
        <v>&lt;=</v>
      </c>
    </row>
    <row r="6" spans="1:14" ht="16.5" thickTop="1" thickBot="1" x14ac:dyDescent="0.3">
      <c r="B6" s="4" t="s">
        <v>4</v>
      </c>
      <c r="C6" s="5">
        <v>3150</v>
      </c>
      <c r="E6" s="4" t="s">
        <v>4</v>
      </c>
      <c r="F6" s="13">
        <v>2800</v>
      </c>
      <c r="G6" s="13">
        <v>70</v>
      </c>
      <c r="H6" s="13">
        <v>18.75</v>
      </c>
      <c r="I6" s="13">
        <v>0</v>
      </c>
      <c r="J6" s="13">
        <v>100</v>
      </c>
      <c r="K6" s="13">
        <v>0</v>
      </c>
      <c r="M6" s="15" t="str">
        <f>[1]!WB(K6,"&lt;=",500)</f>
        <v>&lt;=</v>
      </c>
      <c r="N6" s="15" t="str">
        <f>[1]!WB(F6,"&lt;=",3000)</f>
        <v>&lt;=</v>
      </c>
    </row>
    <row r="7" spans="1:14" ht="16.5" thickTop="1" thickBot="1" x14ac:dyDescent="0.3">
      <c r="B7" s="4" t="s">
        <v>5</v>
      </c>
      <c r="C7" s="6">
        <v>2800</v>
      </c>
      <c r="E7" s="4" t="s">
        <v>5</v>
      </c>
      <c r="F7" s="13">
        <v>2800</v>
      </c>
      <c r="G7" s="13">
        <v>70</v>
      </c>
      <c r="H7" s="13">
        <v>0</v>
      </c>
      <c r="I7" s="13">
        <v>0</v>
      </c>
      <c r="J7" s="13">
        <v>0</v>
      </c>
      <c r="K7" s="13">
        <v>0</v>
      </c>
      <c r="M7" s="15" t="str">
        <f>[1]!WB(K7,"&lt;=",500)</f>
        <v>&lt;=</v>
      </c>
      <c r="N7" s="15" t="str">
        <f>[1]!WB(F7,"&lt;=",3000)</f>
        <v>&lt;=</v>
      </c>
    </row>
    <row r="8" spans="1:14" ht="16.5" thickTop="1" thickBot="1" x14ac:dyDescent="0.3">
      <c r="B8" s="4" t="s">
        <v>6</v>
      </c>
      <c r="C8" s="5">
        <v>1600</v>
      </c>
      <c r="E8" s="4" t="s">
        <v>6</v>
      </c>
      <c r="F8" s="13">
        <v>1600</v>
      </c>
      <c r="G8" s="13">
        <v>70</v>
      </c>
      <c r="H8" s="13">
        <v>0</v>
      </c>
      <c r="I8" s="13">
        <v>0</v>
      </c>
      <c r="J8" s="13">
        <v>0</v>
      </c>
      <c r="K8" s="13">
        <v>0</v>
      </c>
      <c r="M8" s="15" t="str">
        <f>[1]!WB(K8,"&lt;=",500)</f>
        <v>&lt;=</v>
      </c>
      <c r="N8" s="15" t="str">
        <f>[1]!WB(F8,"&lt;=",3000)</f>
        <v>&lt;=</v>
      </c>
    </row>
    <row r="9" spans="1:14" x14ac:dyDescent="0.25">
      <c r="E9" s="9" t="s">
        <v>13</v>
      </c>
      <c r="F9" s="10">
        <f>SUM(F3:F8)</f>
        <v>12900</v>
      </c>
      <c r="G9" s="10">
        <f>SUM(G3:G8)</f>
        <v>352.5</v>
      </c>
      <c r="H9" s="10">
        <f t="shared" ref="H9:J9" si="0">SUM(H3:H8)</f>
        <v>30</v>
      </c>
      <c r="I9" s="10">
        <f t="shared" si="0"/>
        <v>0</v>
      </c>
      <c r="J9" s="10">
        <f t="shared" si="0"/>
        <v>100</v>
      </c>
      <c r="K9" s="10">
        <f>SUM(K3:K8)</f>
        <v>350</v>
      </c>
    </row>
    <row r="10" spans="1:14" x14ac:dyDescent="0.25">
      <c r="B10" s="9" t="s">
        <v>23</v>
      </c>
      <c r="C10" s="9">
        <v>0</v>
      </c>
    </row>
    <row r="11" spans="1:14" x14ac:dyDescent="0.25">
      <c r="B11" s="9" t="s">
        <v>15</v>
      </c>
      <c r="C11" s="9" t="s">
        <v>16</v>
      </c>
      <c r="F11" s="9" t="s">
        <v>15</v>
      </c>
      <c r="G11" s="9" t="s">
        <v>16</v>
      </c>
      <c r="J11" s="9" t="s">
        <v>15</v>
      </c>
      <c r="K11" s="9" t="s">
        <v>16</v>
      </c>
    </row>
    <row r="12" spans="1:14" x14ac:dyDescent="0.25">
      <c r="A12" s="9" t="s">
        <v>29</v>
      </c>
      <c r="B12" s="10">
        <f>G3</f>
        <v>40</v>
      </c>
      <c r="C12" s="10">
        <f>40+H3-I3</f>
        <v>40</v>
      </c>
      <c r="D12" s="15" t="str">
        <f>[1]!WB(B12,"=",C12)</f>
        <v>=</v>
      </c>
      <c r="E12" s="9" t="s">
        <v>17</v>
      </c>
      <c r="F12" s="10">
        <f>F3+C10-K3+J3</f>
        <v>1500</v>
      </c>
      <c r="G12" s="10">
        <f>C3</f>
        <v>1500</v>
      </c>
      <c r="H12" s="15" t="str">
        <f>[1]!WB(F12,"=",G12)</f>
        <v>=</v>
      </c>
      <c r="I12" s="9" t="s">
        <v>38</v>
      </c>
      <c r="J12" s="10">
        <f>F3</f>
        <v>1600</v>
      </c>
      <c r="K12" s="10">
        <f>40*G3</f>
        <v>1600</v>
      </c>
      <c r="L12" s="15" t="str">
        <f>[1]!WB(J12,"&lt;=",K12)</f>
        <v>=&lt;=</v>
      </c>
    </row>
    <row r="13" spans="1:14" x14ac:dyDescent="0.25">
      <c r="A13" s="9" t="s">
        <v>30</v>
      </c>
      <c r="B13" s="10">
        <f>G4</f>
        <v>51.25</v>
      </c>
      <c r="C13" s="10">
        <f>G3+H4-I4</f>
        <v>51.25</v>
      </c>
      <c r="D13" s="15" t="str">
        <f>[1]!WB(B13,"=",C13)</f>
        <v>=</v>
      </c>
      <c r="E13" s="9" t="s">
        <v>18</v>
      </c>
      <c r="F13" s="10">
        <f>F4+K3-K4+J4</f>
        <v>2150</v>
      </c>
      <c r="G13" s="10">
        <f t="shared" ref="G13:G17" si="1">C4</f>
        <v>2150</v>
      </c>
      <c r="H13" s="15" t="str">
        <f>[1]!WB(F13,"=",G13)</f>
        <v>=</v>
      </c>
      <c r="I13" s="9" t="s">
        <v>39</v>
      </c>
      <c r="J13" s="10">
        <f t="shared" ref="J13:J16" si="2">F4</f>
        <v>2050</v>
      </c>
      <c r="K13" s="10">
        <f t="shared" ref="K13:K16" si="3">40*G4</f>
        <v>2050</v>
      </c>
      <c r="L13" s="15" t="str">
        <f>[1]!WB(J13,"&lt;=",K13)</f>
        <v>=&lt;=</v>
      </c>
    </row>
    <row r="14" spans="1:14" x14ac:dyDescent="0.25">
      <c r="A14" s="9" t="s">
        <v>31</v>
      </c>
      <c r="B14" s="10">
        <f>G5</f>
        <v>51.25</v>
      </c>
      <c r="C14" s="10">
        <f>G4+H5-I5</f>
        <v>51.25</v>
      </c>
      <c r="D14" s="15" t="str">
        <f>[1]!WB(B14,"=",C14)</f>
        <v>=</v>
      </c>
      <c r="E14" s="9" t="s">
        <v>19</v>
      </c>
      <c r="F14" s="10">
        <f>F5+K4-K5+J5</f>
        <v>1800</v>
      </c>
      <c r="G14" s="10">
        <f t="shared" si="1"/>
        <v>1800</v>
      </c>
      <c r="H14" s="15" t="str">
        <f>[1]!WB(F14,"=",G14)</f>
        <v>=</v>
      </c>
      <c r="I14" s="9" t="s">
        <v>40</v>
      </c>
      <c r="J14" s="10">
        <f t="shared" si="2"/>
        <v>2050</v>
      </c>
      <c r="K14" s="10">
        <f t="shared" si="3"/>
        <v>2050</v>
      </c>
      <c r="L14" s="15" t="str">
        <f>[1]!WB(J14,"&lt;=",K14)</f>
        <v>=&lt;=</v>
      </c>
    </row>
    <row r="15" spans="1:14" x14ac:dyDescent="0.25">
      <c r="A15" s="9" t="s">
        <v>32</v>
      </c>
      <c r="B15" s="10">
        <f t="shared" ref="B15:B17" si="4">G6</f>
        <v>70</v>
      </c>
      <c r="C15" s="10">
        <f t="shared" ref="C15:C16" si="5">G5+H6-I6</f>
        <v>70</v>
      </c>
      <c r="D15" s="15" t="str">
        <f>[1]!WB(B15,"=",C15)</f>
        <v>=</v>
      </c>
      <c r="E15" s="9" t="s">
        <v>20</v>
      </c>
      <c r="F15" s="10">
        <f t="shared" ref="F15:F16" si="6">F6+K5-K6+J6</f>
        <v>3150</v>
      </c>
      <c r="G15" s="10">
        <f t="shared" si="1"/>
        <v>3150</v>
      </c>
      <c r="H15" s="15" t="str">
        <f>[1]!WB(F15,"=",G15)</f>
        <v>=</v>
      </c>
      <c r="I15" s="9" t="s">
        <v>41</v>
      </c>
      <c r="J15" s="10">
        <f t="shared" si="2"/>
        <v>2800</v>
      </c>
      <c r="K15" s="10">
        <f>40*G6</f>
        <v>2800</v>
      </c>
      <c r="L15" s="15" t="str">
        <f>[1]!WB(J15,"&lt;=",K15)</f>
        <v>=&lt;=</v>
      </c>
    </row>
    <row r="16" spans="1:14" x14ac:dyDescent="0.25">
      <c r="A16" s="9" t="s">
        <v>33</v>
      </c>
      <c r="B16" s="10">
        <f t="shared" si="4"/>
        <v>70</v>
      </c>
      <c r="C16" s="10">
        <f t="shared" si="5"/>
        <v>70</v>
      </c>
      <c r="D16" s="15" t="str">
        <f>[1]!WB(B16,"=",C16)</f>
        <v>=</v>
      </c>
      <c r="E16" s="9" t="s">
        <v>21</v>
      </c>
      <c r="F16" s="10">
        <f t="shared" si="6"/>
        <v>2800</v>
      </c>
      <c r="G16" s="10">
        <f t="shared" si="1"/>
        <v>2800</v>
      </c>
      <c r="H16" s="15" t="str">
        <f>[1]!WB(F16,"=",G16)</f>
        <v>=</v>
      </c>
      <c r="I16" s="9" t="s">
        <v>40</v>
      </c>
      <c r="J16" s="10">
        <f t="shared" si="2"/>
        <v>2800</v>
      </c>
      <c r="K16" s="10">
        <f t="shared" si="3"/>
        <v>2800</v>
      </c>
      <c r="L16" s="15" t="str">
        <f>[1]!WB(J16,"&lt;=",K16)</f>
        <v>=&lt;=</v>
      </c>
    </row>
    <row r="17" spans="1:12" x14ac:dyDescent="0.25">
      <c r="A17" s="9" t="s">
        <v>34</v>
      </c>
      <c r="B17" s="10">
        <f t="shared" si="4"/>
        <v>70</v>
      </c>
      <c r="C17" s="10">
        <f>G7+H8-I8</f>
        <v>70</v>
      </c>
      <c r="D17" s="15" t="str">
        <f>[1]!WB(B17,"=",C17)</f>
        <v>=</v>
      </c>
      <c r="E17" s="9" t="s">
        <v>22</v>
      </c>
      <c r="F17" s="10">
        <f>F8+K7-K8+J8</f>
        <v>1600</v>
      </c>
      <c r="G17" s="10">
        <f t="shared" si="1"/>
        <v>1600</v>
      </c>
      <c r="H17" s="15" t="str">
        <f>[1]!WB(F17,"=",G17)</f>
        <v>=</v>
      </c>
      <c r="I17" s="9" t="s">
        <v>42</v>
      </c>
      <c r="J17" s="10">
        <f>F8</f>
        <v>1600</v>
      </c>
      <c r="K17" s="10">
        <f>40*G8</f>
        <v>2800</v>
      </c>
      <c r="L17" s="15" t="str">
        <f>[1]!WB(J17,"&lt;=",K17)</f>
        <v>&lt;=</v>
      </c>
    </row>
    <row r="19" spans="1:12" x14ac:dyDescent="0.25">
      <c r="B19" s="11" t="s">
        <v>37</v>
      </c>
      <c r="C19" s="14">
        <f>SUMPRODUCT(G1:K1,G9:K9)</f>
        <v>152300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WB! Status</vt:lpstr>
      <vt:lpstr>Solver</vt:lpstr>
      <vt:lpstr>OpenSolver</vt:lpstr>
      <vt:lpstr>What'sBest!</vt:lpstr>
      <vt:lpstr>WBMIN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cp:lastModifiedBy>Francisco Yuraszeck</cp:lastModifiedBy>
  <dcterms:created xsi:type="dcterms:W3CDTF">2015-07-25T16:32:02Z</dcterms:created>
  <dcterms:modified xsi:type="dcterms:W3CDTF">2015-11-06T23:08:38Z</dcterms:modified>
</cp:coreProperties>
</file>