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\Desktop\"/>
    </mc:Choice>
  </mc:AlternateContent>
  <bookViews>
    <workbookView xWindow="480" yWindow="420" windowWidth="10695" windowHeight="7650"/>
  </bookViews>
  <sheets>
    <sheet name="www.gestiondeoperaciones.net" sheetId="1" r:id="rId1"/>
  </sheets>
  <definedNames>
    <definedName name="LSGRGeng_RelaxBounds" localSheetId="0" hidden="1">2</definedName>
    <definedName name="solver_adj" localSheetId="0" hidden="1">www.gestiondeoperaciones.net!$B$8:$F$11,www.gestiondeoperaciones.net!$B$14:$F$17,www.gestiondeoperaciones.net!$B$20:$F$23,www.gestiondeoperaciones.net!$B$26:$F$29</definedName>
    <definedName name="solver_adj_ob" localSheetId="0" hidden="1">1</definedName>
    <definedName name="solver_cha" localSheetId="0" hidden="1">0</definedName>
    <definedName name="solver_chc1" localSheetId="0" hidden="1">0</definedName>
    <definedName name="solver_chc2" localSheetId="0" hidden="1">0</definedName>
    <definedName name="solver_chc3" localSheetId="0" hidden="1">0</definedName>
    <definedName name="solver_chc4" localSheetId="0" hidden="1">0</definedName>
    <definedName name="solver_chc5" localSheetId="0" hidden="1">0</definedName>
    <definedName name="solver_chc6" localSheetId="0" hidden="1">0</definedName>
    <definedName name="solver_chc7" localSheetId="0" hidden="1">0</definedName>
    <definedName name="solver_chc8" localSheetId="0" hidden="1">0</definedName>
    <definedName name="solver_chc9" localSheetId="0" hidden="1">0</definedName>
    <definedName name="solver_chn" localSheetId="0" hidden="1">4</definedName>
    <definedName name="solver_chp1" localSheetId="0" hidden="1">0</definedName>
    <definedName name="solver_chp2" localSheetId="0" hidden="1">0</definedName>
    <definedName name="solver_chp3" localSheetId="0" hidden="1">0</definedName>
    <definedName name="solver_chp4" localSheetId="0" hidden="1">0</definedName>
    <definedName name="solver_chp5" localSheetId="0" hidden="1">0</definedName>
    <definedName name="solver_chp6" localSheetId="0" hidden="1">0</definedName>
    <definedName name="solver_chp7" localSheetId="0" hidden="1">0</definedName>
    <definedName name="solver_chp8" localSheetId="0" hidden="1">0</definedName>
    <definedName name="solver_chp9" localSheetId="0" hidden="1">0</definedName>
    <definedName name="solver_cht" localSheetId="0" hidden="1">0</definedName>
    <definedName name="solver_cir1" localSheetId="0" hidden="1">1</definedName>
    <definedName name="solver_cir2" localSheetId="0" hidden="1">1</definedName>
    <definedName name="solver_cir3" localSheetId="0" hidden="1">1</definedName>
    <definedName name="solver_cir4" localSheetId="0" hidden="1">1</definedName>
    <definedName name="solver_cir5" localSheetId="0" hidden="1">1</definedName>
    <definedName name="solver_cir6" localSheetId="0" hidden="1">1</definedName>
    <definedName name="solver_cir7" localSheetId="0" hidden="1">1</definedName>
    <definedName name="solver_cir8" localSheetId="0" hidden="1">1</definedName>
    <definedName name="solver_cir9" localSheetId="0" hidden="1">1</definedName>
    <definedName name="solver_con" localSheetId="0" hidden="1">" "</definedName>
    <definedName name="solver_con1" localSheetId="0" hidden="1">" "</definedName>
    <definedName name="solver_con2" localSheetId="0" hidden="1">" "</definedName>
    <definedName name="solver_con3" localSheetId="0" hidden="1">" "</definedName>
    <definedName name="solver_con4" localSheetId="0" hidden="1">" "</definedName>
    <definedName name="solver_con5" localSheetId="0" hidden="1">" "</definedName>
    <definedName name="solver_con6" localSheetId="0" hidden="1">" "</definedName>
    <definedName name="solver_con7" localSheetId="0" hidden="1">" "</definedName>
    <definedName name="solver_con8" localSheetId="0" hidden="1">" "</definedName>
    <definedName name="solver_con9" localSheetId="0" hidden="1">" "</definedName>
    <definedName name="solver_cvg" localSheetId="0" hidden="1">0.0001</definedName>
    <definedName name="solver_dia" localSheetId="0" hidden="1">5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ao" localSheetId="0" hidden="1">0</definedName>
    <definedName name="solver_int" localSheetId="0" hidden="1">0</definedName>
    <definedName name="solver_irs" localSheetId="0" hidden="1">0</definedName>
    <definedName name="solver_ism" localSheetId="0" hidden="1">0</definedName>
    <definedName name="solver_itr" localSheetId="0" hidden="1">2147483647</definedName>
    <definedName name="solver_kiv" localSheetId="0" hidden="1">2E+30</definedName>
    <definedName name="solver_lhs_ob1" localSheetId="0" hidden="1">0</definedName>
    <definedName name="solver_lhs_ob2" localSheetId="0" hidden="1">0</definedName>
    <definedName name="solver_lhs_ob3" localSheetId="0" hidden="1">0</definedName>
    <definedName name="solver_lhs_ob4" localSheetId="0" hidden="1">0</definedName>
    <definedName name="solver_lhs_ob5" localSheetId="0" hidden="1">0</definedName>
    <definedName name="solver_lhs_ob6" localSheetId="0" hidden="1">0</definedName>
    <definedName name="solver_lhs_ob7" localSheetId="0" hidden="1">0</definedName>
    <definedName name="solver_lhs_ob8" localSheetId="0" hidden="1">0</definedName>
    <definedName name="solver_lhs_ob9" localSheetId="0" hidden="1">0</definedName>
    <definedName name="solver_lhs1" localSheetId="0" hidden="1">www.gestiondeoperaciones.net!$F$14:$F$17</definedName>
    <definedName name="solver_lhs2" localSheetId="0" hidden="1">www.gestiondeoperaciones.net!$F$20:$F$23</definedName>
    <definedName name="solver_lhs3" localSheetId="0" hidden="1">www.gestiondeoperaciones.net!$F$26:$F$29</definedName>
    <definedName name="solver_lhs4" localSheetId="0" hidden="1">www.gestiondeoperaciones.net!$F$8:$F$11</definedName>
    <definedName name="solver_lhs5" localSheetId="0" hidden="1">www.gestiondeoperaciones.net!$L$21:$L$24</definedName>
    <definedName name="solver_lhs6" localSheetId="0" hidden="1">www.gestiondeoperaciones.net!$L$27:$L$42</definedName>
    <definedName name="solver_lhs7" localSheetId="0" hidden="1">www.gestiondeoperaciones.net!$L$3:$L$18</definedName>
    <definedName name="solver_lhs8" localSheetId="0" hidden="1">www.gestiondeoperaciones.net!$Q$21:$Q$36</definedName>
    <definedName name="solver_lhs9" localSheetId="0" hidden="1">www.gestiondeoperaciones.net!$Q$3:$Q$18</definedName>
    <definedName name="solver_lin" localSheetId="0" hidden="1">2</definedName>
    <definedName name="solver_lva" localSheetId="0" hidden="1">0</definedName>
    <definedName name="solver_mda" localSheetId="0" hidden="1">4</definedName>
    <definedName name="solver_mip" localSheetId="0" hidden="1">2147483647</definedName>
    <definedName name="solver_mni" localSheetId="0" hidden="1">30</definedName>
    <definedName name="solver_mod" localSheetId="0" hidden="1">3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tr" localSheetId="0" hidden="1">0</definedName>
    <definedName name="solver_ntri" hidden="1">1000</definedName>
    <definedName name="solver_num" localSheetId="0" hidden="1">9</definedName>
    <definedName name="solver_nwt" localSheetId="0" hidden="1">1</definedName>
    <definedName name="solver_obc" localSheetId="0" hidden="1">0</definedName>
    <definedName name="solver_obp" localSheetId="0" hidden="1">0</definedName>
    <definedName name="solver_opt" localSheetId="0" hidden="1">www.gestiondeoperaciones.net!$I$7</definedName>
    <definedName name="solver_opt_ob" localSheetId="0" hidden="1">1</definedName>
    <definedName name="solver_pre" localSheetId="0" hidden="1">0.000001</definedName>
    <definedName name="solver_psi" localSheetId="0" hidden="1">0</definedName>
    <definedName name="solver_rbv" localSheetId="0" hidden="1">2</definedName>
    <definedName name="solver_rdp" localSheetId="0" hidden="1">0</definedName>
    <definedName name="solver_rel1" localSheetId="0" hidden="1">5</definedName>
    <definedName name="solver_rel2" localSheetId="0" hidden="1">5</definedName>
    <definedName name="solver_rel3" localSheetId="0" hidden="1">5</definedName>
    <definedName name="solver_rel4" localSheetId="0" hidden="1">5</definedName>
    <definedName name="solver_rel5" localSheetId="0" hidden="1">1</definedName>
    <definedName name="solver_rel6" localSheetId="0" hidden="1">1</definedName>
    <definedName name="solver_rel7" localSheetId="0" hidden="1">2</definedName>
    <definedName name="solver_rel8" localSheetId="0" hidden="1">1</definedName>
    <definedName name="solver_rel9" localSheetId="0" hidden="1">2</definedName>
    <definedName name="solver_rep" localSheetId="0" hidden="1">0</definedName>
    <definedName name="solver_rhs5" localSheetId="0" hidden="1">www.gestiondeoperaciones.net!$M$21:$M$24</definedName>
    <definedName name="solver_rhs6" localSheetId="0" hidden="1">www.gestiondeoperaciones.net!$M$27:$M$42</definedName>
    <definedName name="solver_rhs7" localSheetId="0" hidden="1">www.gestiondeoperaciones.net!$M$3:$M$18</definedName>
    <definedName name="solver_rhs8" localSheetId="0" hidden="1">www.gestiondeoperaciones.net!$R$21:$R$36</definedName>
    <definedName name="solver_rhs9" localSheetId="0" hidden="1">www.gestiondeoperaciones.net!$R$3:$R$18</definedName>
    <definedName name="solver_rlx" localSheetId="0" hidden="1">0</definedName>
    <definedName name="solver_rsd" localSheetId="0" hidden="1">0</definedName>
    <definedName name="solver_rsmp" hidden="1">2</definedName>
    <definedName name="solver_rtr" localSheetId="0" hidden="1">0</definedName>
    <definedName name="solver_rxc1" localSheetId="0" hidden="1">1</definedName>
    <definedName name="solver_rxc2" localSheetId="0" hidden="1">1</definedName>
    <definedName name="solver_rxc3" localSheetId="0" hidden="1">1</definedName>
    <definedName name="solver_rxc4" localSheetId="0" hidden="1">1</definedName>
    <definedName name="solver_rxc5" localSheetId="0" hidden="1">1</definedName>
    <definedName name="solver_rxc6" localSheetId="0" hidden="1">1</definedName>
    <definedName name="solver_rxc7" localSheetId="0" hidden="1">1</definedName>
    <definedName name="solver_rxc8" localSheetId="0" hidden="1">1</definedName>
    <definedName name="solver_rxc9" localSheetId="0" hidden="1">1</definedName>
    <definedName name="solver_rxv" localSheetId="0" hidden="1">1</definedName>
    <definedName name="solver_scl" localSheetId="0" hidden="1">2</definedName>
    <definedName name="solver_seed" hidden="1">0</definedName>
    <definedName name="solver_sel" localSheetId="0" hidden="1">1</definedName>
    <definedName name="solver_sho" localSheetId="0" hidden="1">2</definedName>
    <definedName name="solver_slv" localSheetId="0" hidden="1">0</definedName>
    <definedName name="solver_slvu" localSheetId="0" hidden="1">0</definedName>
    <definedName name="solver_spid" localSheetId="0" hidden="1">" "</definedName>
    <definedName name="solver_srvr" localSheetId="0" hidden="1">" "</definedName>
    <definedName name="solver_ssz" localSheetId="0" hidden="1">100</definedName>
    <definedName name="solver_tim" localSheetId="0" hidden="1">2147483647</definedName>
    <definedName name="solver_tms" localSheetId="0" hidden="1">0</definedName>
    <definedName name="solver_tol" localSheetId="0" hidden="1">0.01</definedName>
    <definedName name="solver_typ" localSheetId="0" hidden="1">2</definedName>
    <definedName name="solver_umod" localSheetId="0" hidden="1">1</definedName>
    <definedName name="solver_urs" localSheetId="0" hidden="1">0</definedName>
    <definedName name="solver_val" localSheetId="0" hidden="1">0</definedName>
    <definedName name="solver_var" localSheetId="0" hidden="1">" "</definedName>
    <definedName name="solver_ver" localSheetId="0" hidden="1">12</definedName>
    <definedName name="solver_vir" localSheetId="0" hidden="1">1</definedName>
    <definedName name="solver_vol" localSheetId="0" hidden="1">0</definedName>
    <definedName name="solver_vst" localSheetId="0" hidden="1">0</definedName>
  </definedNames>
  <calcPr calcId="171027"/>
</workbook>
</file>

<file path=xl/calcChain.xml><?xml version="1.0" encoding="utf-8"?>
<calcChain xmlns="http://schemas.openxmlformats.org/spreadsheetml/2006/main">
  <c r="R36" i="1" l="1"/>
  <c r="Q34" i="1"/>
  <c r="R34" i="1"/>
  <c r="Q35" i="1"/>
  <c r="R35" i="1"/>
  <c r="Q36" i="1"/>
  <c r="R33" i="1"/>
  <c r="Q33" i="1"/>
  <c r="Q30" i="1"/>
  <c r="R30" i="1"/>
  <c r="Q31" i="1"/>
  <c r="R31" i="1"/>
  <c r="Q32" i="1"/>
  <c r="R32" i="1"/>
  <c r="R29" i="1"/>
  <c r="Q29" i="1"/>
  <c r="Q28" i="1"/>
  <c r="R28" i="1"/>
  <c r="Q26" i="1"/>
  <c r="R26" i="1"/>
  <c r="Q27" i="1"/>
  <c r="R27" i="1"/>
  <c r="R25" i="1"/>
  <c r="Q25" i="1"/>
  <c r="R24" i="1"/>
  <c r="Q24" i="1"/>
  <c r="Q22" i="1"/>
  <c r="R22" i="1"/>
  <c r="Q23" i="1"/>
  <c r="R23" i="1"/>
  <c r="R21" i="1"/>
  <c r="Q21" i="1"/>
  <c r="M24" i="1"/>
  <c r="M23" i="1"/>
  <c r="M22" i="1"/>
  <c r="M21" i="1"/>
  <c r="L42" i="1"/>
  <c r="L40" i="1"/>
  <c r="L41" i="1"/>
  <c r="L39" i="1"/>
  <c r="L38" i="1"/>
  <c r="L36" i="1"/>
  <c r="L37" i="1"/>
  <c r="L35" i="1"/>
  <c r="L34" i="1"/>
  <c r="L32" i="1"/>
  <c r="L33" i="1"/>
  <c r="L31" i="1"/>
  <c r="L30" i="1"/>
  <c r="L28" i="1"/>
  <c r="L29" i="1"/>
  <c r="L27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L24" i="1"/>
  <c r="J24" i="1" s="1"/>
  <c r="L23" i="1"/>
  <c r="J23" i="1" s="1"/>
  <c r="L22" i="1"/>
  <c r="J22" i="1" s="1"/>
  <c r="L21" i="1"/>
  <c r="J21" i="1" s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R18" i="1"/>
  <c r="R16" i="1"/>
  <c r="R17" i="1"/>
  <c r="R15" i="1"/>
  <c r="R12" i="1"/>
  <c r="R13" i="1"/>
  <c r="R14" i="1"/>
  <c r="R11" i="1"/>
  <c r="R10" i="1"/>
  <c r="R8" i="1"/>
  <c r="R9" i="1"/>
  <c r="R7" i="1"/>
  <c r="R6" i="1"/>
  <c r="R4" i="1"/>
  <c r="R5" i="1"/>
  <c r="R3" i="1"/>
  <c r="L18" i="1"/>
  <c r="L17" i="1"/>
  <c r="L16" i="1"/>
  <c r="L15" i="1"/>
  <c r="L14" i="1"/>
  <c r="L13" i="1"/>
  <c r="L12" i="1"/>
  <c r="L11" i="1"/>
  <c r="L10" i="1"/>
  <c r="L9" i="1"/>
  <c r="L8" i="1"/>
  <c r="L7" i="1"/>
  <c r="M18" i="1"/>
  <c r="M17" i="1"/>
  <c r="M16" i="1"/>
  <c r="M15" i="1"/>
  <c r="M14" i="1"/>
  <c r="M13" i="1"/>
  <c r="M12" i="1"/>
  <c r="M11" i="1"/>
  <c r="M10" i="1"/>
  <c r="M9" i="1"/>
  <c r="M8" i="1"/>
  <c r="M7" i="1"/>
  <c r="L6" i="1"/>
  <c r="L5" i="1"/>
  <c r="L4" i="1"/>
  <c r="L3" i="1"/>
  <c r="M6" i="1"/>
  <c r="M5" i="1"/>
  <c r="M4" i="1"/>
  <c r="M3" i="1"/>
  <c r="H3" i="1"/>
  <c r="H4" i="1"/>
  <c r="H5" i="1"/>
  <c r="H2" i="1"/>
  <c r="I7" i="1" s="1"/>
</calcChain>
</file>

<file path=xl/sharedStrings.xml><?xml version="1.0" encoding="utf-8"?>
<sst xmlns="http://schemas.openxmlformats.org/spreadsheetml/2006/main" count="208" uniqueCount="103">
  <si>
    <t>Producto</t>
  </si>
  <si>
    <t>Demanda Bimestre 1 [unid]</t>
  </si>
  <si>
    <t>Demanda Bimestre 2 [unid]</t>
  </si>
  <si>
    <t>Demanda Bimestre 3 [unid]</t>
  </si>
  <si>
    <t>Demanda Bimestre 4 [unid]</t>
  </si>
  <si>
    <t>Capacidad Producción [unid/bim]</t>
  </si>
  <si>
    <t>A</t>
  </si>
  <si>
    <t>B</t>
  </si>
  <si>
    <t>C</t>
  </si>
  <si>
    <t>D</t>
  </si>
  <si>
    <t>Costo Setup [$/O.Prod]</t>
  </si>
  <si>
    <t>Costo Inventario Empacado [euro/unid]</t>
  </si>
  <si>
    <t>Costo Inventario No Empacado [euro/unid]</t>
  </si>
  <si>
    <t>XE(i,t)</t>
  </si>
  <si>
    <t>XN(i,t)</t>
  </si>
  <si>
    <t>IE(i,t)</t>
  </si>
  <si>
    <t>IN(i,t)</t>
  </si>
  <si>
    <t>Y(i,t)</t>
  </si>
  <si>
    <t>F.OBJETIVO</t>
  </si>
  <si>
    <t>TIPO</t>
  </si>
  <si>
    <t>L.IZQ</t>
  </si>
  <si>
    <t>L.DER</t>
  </si>
  <si>
    <t>DEM (A,1)</t>
  </si>
  <si>
    <t>DEM (A,2)</t>
  </si>
  <si>
    <t>DEM (A,3)</t>
  </si>
  <si>
    <t>DEM (A,4)</t>
  </si>
  <si>
    <t>DEM (B,1)</t>
  </si>
  <si>
    <t>DEM (B,2)</t>
  </si>
  <si>
    <t>DEM (B,3)</t>
  </si>
  <si>
    <t>DEM (B,4)</t>
  </si>
  <si>
    <t>DEM (C,1)</t>
  </si>
  <si>
    <t>DEM (C,2)</t>
  </si>
  <si>
    <t>DEM (C,3)</t>
  </si>
  <si>
    <t>DEM (C,4)</t>
  </si>
  <si>
    <t>DEM (D,1)</t>
  </si>
  <si>
    <t>DEM (D,2)</t>
  </si>
  <si>
    <t>DEM (D,3)</t>
  </si>
  <si>
    <t>DEM (D,4)</t>
  </si>
  <si>
    <t>=</t>
  </si>
  <si>
    <t>B1</t>
  </si>
  <si>
    <t>B2</t>
  </si>
  <si>
    <t>B3</t>
  </si>
  <si>
    <t>B4</t>
  </si>
  <si>
    <t>Producto A</t>
  </si>
  <si>
    <t>Producto B</t>
  </si>
  <si>
    <t>Producto C</t>
  </si>
  <si>
    <t>Producto D</t>
  </si>
  <si>
    <t>BAL (A,1)</t>
  </si>
  <si>
    <t>BAL (A,2)</t>
  </si>
  <si>
    <t>BAL (A,3)</t>
  </si>
  <si>
    <t>BAL (A,4)</t>
  </si>
  <si>
    <t>BAL (B,1)</t>
  </si>
  <si>
    <t>BAL (B,2)</t>
  </si>
  <si>
    <t>BAL (B,3)</t>
  </si>
  <si>
    <t>BAL (B,4)</t>
  </si>
  <si>
    <t>BAL (C,1)</t>
  </si>
  <si>
    <t>BAL (C,2)</t>
  </si>
  <si>
    <t>BAL (C,3)</t>
  </si>
  <si>
    <t>BAL (C,4)</t>
  </si>
  <si>
    <t>BAL (D,1)</t>
  </si>
  <si>
    <t>BAL (D,2)</t>
  </si>
  <si>
    <t>BAL (D,3)</t>
  </si>
  <si>
    <t>BAL (D,4)</t>
  </si>
  <si>
    <t>EMP B1</t>
  </si>
  <si>
    <t>EMP B2</t>
  </si>
  <si>
    <t>EMP B3</t>
  </si>
  <si>
    <t>EMP B4</t>
  </si>
  <si>
    <t>&lt;=</t>
  </si>
  <si>
    <t>CAP (A,1)</t>
  </si>
  <si>
    <t>CAP (A,2)</t>
  </si>
  <si>
    <t>CAP (A,3)</t>
  </si>
  <si>
    <t>CAP (A,4)</t>
  </si>
  <si>
    <t>CAP (B,1)</t>
  </si>
  <si>
    <t>CAP (B,2)</t>
  </si>
  <si>
    <t>CAP (B,3)</t>
  </si>
  <si>
    <t>CAP (B,4)</t>
  </si>
  <si>
    <t>CAP (C,1)</t>
  </si>
  <si>
    <t>CAP (C,2)</t>
  </si>
  <si>
    <t>CAP (C,3)</t>
  </si>
  <si>
    <t>CAP (C,4)</t>
  </si>
  <si>
    <t>CAP (D,1)</t>
  </si>
  <si>
    <t>CAP (D,2)</t>
  </si>
  <si>
    <t>CAP (D,3)</t>
  </si>
  <si>
    <t>CAP (D,4)</t>
  </si>
  <si>
    <t>LOG (A,1)</t>
  </si>
  <si>
    <t>LOG (A,2)</t>
  </si>
  <si>
    <t>LOG (A,3)</t>
  </si>
  <si>
    <t>LOG (A,4)</t>
  </si>
  <si>
    <t>LOG (B,1)</t>
  </si>
  <si>
    <t>LOG (B,2)</t>
  </si>
  <si>
    <t>LOG (B,3)</t>
  </si>
  <si>
    <t>LOG (B,4)</t>
  </si>
  <si>
    <t>LOG (C,1)</t>
  </si>
  <si>
    <t>LOG (C,2)</t>
  </si>
  <si>
    <t>LOG (C,3)</t>
  </si>
  <si>
    <t>LOG (C,4)</t>
  </si>
  <si>
    <t>LOG (D,1)</t>
  </si>
  <si>
    <t>LOG (D,2)</t>
  </si>
  <si>
    <t>LOG (D,3)</t>
  </si>
  <si>
    <t>LOG (D,4)</t>
  </si>
  <si>
    <t>CAP. PROD</t>
  </si>
  <si>
    <t>(EMPAQUE)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</si>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</sst>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1" fillId="4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zoomScale="80" zoomScaleNormal="80" workbookViewId="0">
      <selection activeCell="H14" sqref="H14"/>
    </sheetView>
  </sheetViews>
  <sheetFormatPr baseColWidth="10" defaultRowHeight="15" x14ac:dyDescent="0.25"/>
  <cols>
    <col min="10" max="16" width="11.42578125" style="10"/>
  </cols>
  <sheetData>
    <row r="1" spans="1:19" ht="64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11</v>
      </c>
      <c r="H1" s="6" t="s">
        <v>12</v>
      </c>
      <c r="I1" s="7" t="s">
        <v>10</v>
      </c>
    </row>
    <row r="2" spans="1:19" ht="15.75" thickBot="1" x14ac:dyDescent="0.3">
      <c r="A2" s="3" t="s">
        <v>6</v>
      </c>
      <c r="B2" s="4">
        <v>5000</v>
      </c>
      <c r="C2" s="4">
        <v>6000</v>
      </c>
      <c r="D2" s="4">
        <v>3000</v>
      </c>
      <c r="E2" s="4">
        <v>10000</v>
      </c>
      <c r="F2" s="4">
        <v>8000</v>
      </c>
      <c r="G2" s="5">
        <v>35</v>
      </c>
      <c r="H2" s="4">
        <f>G2-4</f>
        <v>31</v>
      </c>
      <c r="I2" s="4">
        <v>500000</v>
      </c>
      <c r="L2" s="10" t="s">
        <v>20</v>
      </c>
      <c r="M2" s="10" t="s">
        <v>21</v>
      </c>
      <c r="N2" s="10" t="s">
        <v>19</v>
      </c>
      <c r="Q2" s="10" t="s">
        <v>20</v>
      </c>
      <c r="R2" s="10" t="s">
        <v>21</v>
      </c>
      <c r="S2" s="10" t="s">
        <v>19</v>
      </c>
    </row>
    <row r="3" spans="1:19" ht="15.75" thickBot="1" x14ac:dyDescent="0.3">
      <c r="A3" s="3" t="s">
        <v>7</v>
      </c>
      <c r="B3" s="5">
        <v>900</v>
      </c>
      <c r="C3" s="4">
        <v>1000</v>
      </c>
      <c r="D3" s="4">
        <v>4000</v>
      </c>
      <c r="E3" s="4">
        <v>5000</v>
      </c>
      <c r="F3" s="4">
        <v>5000</v>
      </c>
      <c r="G3" s="5">
        <v>39</v>
      </c>
      <c r="H3" s="4">
        <f t="shared" ref="H3:H5" si="0">G3-4</f>
        <v>35</v>
      </c>
      <c r="I3" s="4">
        <v>900000</v>
      </c>
      <c r="K3" s="10" t="s">
        <v>22</v>
      </c>
      <c r="L3" s="11">
        <f>B8-D8</f>
        <v>5000</v>
      </c>
      <c r="M3" s="11">
        <f>B2</f>
        <v>5000</v>
      </c>
      <c r="N3" s="10" t="s">
        <v>38</v>
      </c>
      <c r="P3" s="10" t="s">
        <v>47</v>
      </c>
      <c r="Q3" s="11">
        <f>C8-E8</f>
        <v>5000</v>
      </c>
      <c r="R3" s="11">
        <f>B8</f>
        <v>5000</v>
      </c>
      <c r="S3" s="10" t="s">
        <v>38</v>
      </c>
    </row>
    <row r="4" spans="1:19" ht="15.75" thickBot="1" x14ac:dyDescent="0.3">
      <c r="A4" s="3" t="s">
        <v>8</v>
      </c>
      <c r="B4" s="4">
        <v>6000</v>
      </c>
      <c r="C4" s="4">
        <v>9000</v>
      </c>
      <c r="D4" s="4">
        <v>4000</v>
      </c>
      <c r="E4" s="4">
        <v>2000</v>
      </c>
      <c r="F4" s="4">
        <v>8000</v>
      </c>
      <c r="G4" s="5">
        <v>45</v>
      </c>
      <c r="H4" s="4">
        <f t="shared" si="0"/>
        <v>41</v>
      </c>
      <c r="I4" s="4">
        <v>800000</v>
      </c>
      <c r="K4" s="10" t="s">
        <v>23</v>
      </c>
      <c r="L4" s="11">
        <f>B9+D8-D9</f>
        <v>6000</v>
      </c>
      <c r="M4" s="11">
        <f>C2</f>
        <v>6000</v>
      </c>
      <c r="N4" s="10" t="s">
        <v>38</v>
      </c>
      <c r="P4" s="10" t="s">
        <v>48</v>
      </c>
      <c r="Q4" s="11">
        <f>C9+E8-E9</f>
        <v>9000</v>
      </c>
      <c r="R4" s="11">
        <f t="shared" ref="R4:R5" si="1">B9</f>
        <v>9000</v>
      </c>
      <c r="S4" s="10" t="s">
        <v>38</v>
      </c>
    </row>
    <row r="5" spans="1:19" ht="15.75" thickBot="1" x14ac:dyDescent="0.3">
      <c r="A5" s="3" t="s">
        <v>9</v>
      </c>
      <c r="B5" s="4">
        <v>10000</v>
      </c>
      <c r="C5" s="4">
        <v>11000</v>
      </c>
      <c r="D5" s="4">
        <v>14000</v>
      </c>
      <c r="E5" s="4">
        <v>16000</v>
      </c>
      <c r="F5" s="4">
        <v>15000</v>
      </c>
      <c r="G5" s="5">
        <v>85</v>
      </c>
      <c r="H5" s="4">
        <f t="shared" si="0"/>
        <v>81</v>
      </c>
      <c r="I5" s="4">
        <v>900000</v>
      </c>
      <c r="K5" s="10" t="s">
        <v>24</v>
      </c>
      <c r="L5" s="11">
        <f>B10+D9-D10</f>
        <v>3000</v>
      </c>
      <c r="M5" s="11">
        <f>D2</f>
        <v>3000</v>
      </c>
      <c r="N5" s="10" t="s">
        <v>38</v>
      </c>
      <c r="P5" s="10" t="s">
        <v>49</v>
      </c>
      <c r="Q5" s="11">
        <f>C10+E9-E10</f>
        <v>0</v>
      </c>
      <c r="R5" s="11">
        <f t="shared" si="1"/>
        <v>0</v>
      </c>
      <c r="S5" s="10" t="s">
        <v>38</v>
      </c>
    </row>
    <row r="6" spans="1:19" ht="15.75" thickBot="1" x14ac:dyDescent="0.3">
      <c r="K6" s="10" t="s">
        <v>25</v>
      </c>
      <c r="L6" s="11">
        <f>B11+D10-D11</f>
        <v>10000</v>
      </c>
      <c r="M6" s="11">
        <f>E2</f>
        <v>10000</v>
      </c>
      <c r="N6" s="10" t="s">
        <v>38</v>
      </c>
      <c r="P6" s="10" t="s">
        <v>50</v>
      </c>
      <c r="Q6" s="11">
        <f>C11+E10-E11</f>
        <v>10000</v>
      </c>
      <c r="R6" s="11">
        <f>B11</f>
        <v>10000</v>
      </c>
      <c r="S6" s="10" t="s">
        <v>38</v>
      </c>
    </row>
    <row r="7" spans="1:19" ht="15.75" thickBot="1" x14ac:dyDescent="0.3">
      <c r="A7" s="8" t="s">
        <v>43</v>
      </c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H7" s="12" t="s">
        <v>18</v>
      </c>
      <c r="I7" s="16">
        <f>G2*SUM(D8:D11)+H2*SUM(E8:E11)+G3*SUM(D14:D17)+H3*SUM(E14:E17)+G4*SUM(D20:D23)+H4*SUM(E20:E23)+G5*SUM(D26:D29)+H5*SUM(E26:E29)+I2*SUM(F8:F11)+I3*SUM(F14:F17)+I4*SUM(F20:F23)+I5*SUM(F26:F29)</f>
        <v>10084000</v>
      </c>
      <c r="K7" s="10" t="s">
        <v>26</v>
      </c>
      <c r="L7" s="11">
        <f>B14-D14</f>
        <v>900</v>
      </c>
      <c r="M7" s="10">
        <f>B3</f>
        <v>900</v>
      </c>
      <c r="N7" s="10" t="s">
        <v>38</v>
      </c>
      <c r="P7" s="10" t="s">
        <v>51</v>
      </c>
      <c r="Q7" s="11">
        <f>C14-E14</f>
        <v>1900</v>
      </c>
      <c r="R7" s="11">
        <f>B14</f>
        <v>1900</v>
      </c>
      <c r="S7" s="10" t="s">
        <v>38</v>
      </c>
    </row>
    <row r="8" spans="1:19" ht="15.75" thickBot="1" x14ac:dyDescent="0.3">
      <c r="A8" s="3" t="s">
        <v>39</v>
      </c>
      <c r="B8" s="13">
        <v>5000</v>
      </c>
      <c r="C8" s="13">
        <v>5999.9999999999991</v>
      </c>
      <c r="D8" s="13">
        <v>0</v>
      </c>
      <c r="E8" s="13">
        <v>999.9999999999992</v>
      </c>
      <c r="F8" s="13">
        <v>1</v>
      </c>
      <c r="K8" s="10" t="s">
        <v>27</v>
      </c>
      <c r="L8" s="11">
        <f>B15+D14-D15</f>
        <v>1000</v>
      </c>
      <c r="M8" s="11">
        <f>C3</f>
        <v>1000</v>
      </c>
      <c r="N8" s="10" t="s">
        <v>38</v>
      </c>
      <c r="P8" s="10" t="s">
        <v>52</v>
      </c>
      <c r="Q8" s="11">
        <f>C15+E14-E15</f>
        <v>0</v>
      </c>
      <c r="R8" s="11">
        <f t="shared" ref="R8:R9" si="2">B15</f>
        <v>0</v>
      </c>
      <c r="S8" s="10" t="s">
        <v>38</v>
      </c>
    </row>
    <row r="9" spans="1:19" ht="15.75" thickBot="1" x14ac:dyDescent="0.3">
      <c r="A9" s="3" t="s">
        <v>40</v>
      </c>
      <c r="B9" s="14">
        <v>9000</v>
      </c>
      <c r="C9" s="13">
        <v>8000</v>
      </c>
      <c r="D9" s="13">
        <v>3000</v>
      </c>
      <c r="E9" s="13">
        <v>0</v>
      </c>
      <c r="F9" s="13">
        <v>1</v>
      </c>
      <c r="H9" s="10" t="s">
        <v>100</v>
      </c>
      <c r="I9" s="15">
        <v>50000</v>
      </c>
      <c r="K9" s="10" t="s">
        <v>28</v>
      </c>
      <c r="L9" s="11">
        <f>B16+D15-D16</f>
        <v>4000</v>
      </c>
      <c r="M9" s="11">
        <f>D3</f>
        <v>4000</v>
      </c>
      <c r="N9" s="10" t="s">
        <v>38</v>
      </c>
      <c r="P9" s="10" t="s">
        <v>53</v>
      </c>
      <c r="Q9" s="11">
        <f>C16+E15-E16</f>
        <v>9000</v>
      </c>
      <c r="R9" s="11">
        <f t="shared" si="2"/>
        <v>9000</v>
      </c>
      <c r="S9" s="10" t="s">
        <v>38</v>
      </c>
    </row>
    <row r="10" spans="1:19" ht="15.75" thickBot="1" x14ac:dyDescent="0.3">
      <c r="A10" s="3" t="s">
        <v>41</v>
      </c>
      <c r="B10" s="13">
        <v>0</v>
      </c>
      <c r="C10" s="13">
        <v>2000.0000000000005</v>
      </c>
      <c r="D10" s="13">
        <v>0</v>
      </c>
      <c r="E10" s="13">
        <v>2000.0000000000005</v>
      </c>
      <c r="F10" s="13">
        <v>0</v>
      </c>
      <c r="H10" s="10" t="s">
        <v>101</v>
      </c>
      <c r="I10" s="10"/>
      <c r="K10" s="10" t="s">
        <v>29</v>
      </c>
      <c r="L10" s="11">
        <f>B17+D16-D17</f>
        <v>5000</v>
      </c>
      <c r="M10" s="11">
        <f>E3</f>
        <v>5000</v>
      </c>
      <c r="N10" s="10" t="s">
        <v>38</v>
      </c>
      <c r="P10" s="10" t="s">
        <v>54</v>
      </c>
      <c r="Q10" s="11">
        <f>C17+E16-E17</f>
        <v>0</v>
      </c>
      <c r="R10" s="11">
        <f>B17</f>
        <v>0</v>
      </c>
      <c r="S10" s="10" t="s">
        <v>38</v>
      </c>
    </row>
    <row r="11" spans="1:19" ht="15.75" thickBot="1" x14ac:dyDescent="0.3">
      <c r="A11" s="3" t="s">
        <v>42</v>
      </c>
      <c r="B11" s="13">
        <v>10000</v>
      </c>
      <c r="C11" s="13">
        <v>8000</v>
      </c>
      <c r="D11" s="13">
        <v>0</v>
      </c>
      <c r="E11" s="13">
        <v>0</v>
      </c>
      <c r="F11" s="13">
        <v>1</v>
      </c>
      <c r="K11" s="10" t="s">
        <v>30</v>
      </c>
      <c r="L11" s="11">
        <f>B20-D20</f>
        <v>6000</v>
      </c>
      <c r="M11" s="11">
        <f>B4</f>
        <v>6000</v>
      </c>
      <c r="N11" s="10" t="s">
        <v>38</v>
      </c>
      <c r="P11" s="10" t="s">
        <v>55</v>
      </c>
      <c r="Q11" s="11">
        <f>C20-E20</f>
        <v>6000</v>
      </c>
      <c r="R11" s="11">
        <f>B20</f>
        <v>6000</v>
      </c>
      <c r="S11" s="10" t="s">
        <v>38</v>
      </c>
    </row>
    <row r="12" spans="1:19" ht="15.75" thickBot="1" x14ac:dyDescent="0.3">
      <c r="K12" s="10" t="s">
        <v>31</v>
      </c>
      <c r="L12" s="11">
        <f>B21+D20-D21</f>
        <v>9000</v>
      </c>
      <c r="M12" s="11">
        <f>C4</f>
        <v>9000</v>
      </c>
      <c r="N12" s="10" t="s">
        <v>38</v>
      </c>
      <c r="P12" s="10" t="s">
        <v>56</v>
      </c>
      <c r="Q12" s="11">
        <f>C21+E20-E21</f>
        <v>9000</v>
      </c>
      <c r="R12" s="11">
        <f t="shared" ref="R12:R14" si="3">B21</f>
        <v>9000</v>
      </c>
      <c r="S12" s="10" t="s">
        <v>38</v>
      </c>
    </row>
    <row r="13" spans="1:19" ht="15.75" thickBot="1" x14ac:dyDescent="0.3">
      <c r="A13" s="8" t="s">
        <v>44</v>
      </c>
      <c r="B13" s="9" t="s">
        <v>13</v>
      </c>
      <c r="C13" s="9" t="s">
        <v>14</v>
      </c>
      <c r="D13" s="9" t="s">
        <v>15</v>
      </c>
      <c r="E13" s="9" t="s">
        <v>16</v>
      </c>
      <c r="F13" s="9" t="s">
        <v>17</v>
      </c>
      <c r="K13" s="10" t="s">
        <v>32</v>
      </c>
      <c r="L13" s="11">
        <f>B22+D21-D22</f>
        <v>4000</v>
      </c>
      <c r="M13" s="11">
        <f>D4</f>
        <v>4000</v>
      </c>
      <c r="N13" s="10" t="s">
        <v>38</v>
      </c>
      <c r="P13" s="10" t="s">
        <v>57</v>
      </c>
      <c r="Q13" s="11">
        <f>C22+E21-E22</f>
        <v>6000</v>
      </c>
      <c r="R13" s="11">
        <f t="shared" si="3"/>
        <v>6000</v>
      </c>
      <c r="S13" s="10" t="s">
        <v>38</v>
      </c>
    </row>
    <row r="14" spans="1:19" ht="15.75" thickBot="1" x14ac:dyDescent="0.3">
      <c r="A14" s="3" t="s">
        <v>39</v>
      </c>
      <c r="B14" s="13">
        <v>1900</v>
      </c>
      <c r="C14" s="13">
        <v>1900</v>
      </c>
      <c r="D14" s="13">
        <v>1000</v>
      </c>
      <c r="E14" s="13">
        <v>0</v>
      </c>
      <c r="F14" s="13">
        <v>1</v>
      </c>
      <c r="K14" s="10" t="s">
        <v>33</v>
      </c>
      <c r="L14" s="11">
        <f>B23+D22-D23</f>
        <v>2000</v>
      </c>
      <c r="M14" s="11">
        <f>E4</f>
        <v>2000</v>
      </c>
      <c r="N14" s="10" t="s">
        <v>38</v>
      </c>
      <c r="P14" s="10" t="s">
        <v>58</v>
      </c>
      <c r="Q14" s="11">
        <f>C23+E22-E23</f>
        <v>0</v>
      </c>
      <c r="R14" s="11">
        <f t="shared" si="3"/>
        <v>0</v>
      </c>
      <c r="S14" s="10" t="s">
        <v>38</v>
      </c>
    </row>
    <row r="15" spans="1:19" ht="15.75" thickBot="1" x14ac:dyDescent="0.3">
      <c r="A15" s="3" t="s">
        <v>40</v>
      </c>
      <c r="B15" s="14">
        <v>0</v>
      </c>
      <c r="C15" s="13">
        <v>4000.0000000000009</v>
      </c>
      <c r="D15" s="13">
        <v>0</v>
      </c>
      <c r="E15" s="13">
        <v>4000.0000000000009</v>
      </c>
      <c r="F15" s="13">
        <v>0</v>
      </c>
      <c r="K15" s="10" t="s">
        <v>34</v>
      </c>
      <c r="L15" s="11">
        <f>B26-D26</f>
        <v>10000</v>
      </c>
      <c r="M15" s="11">
        <f>B5</f>
        <v>10000</v>
      </c>
      <c r="N15" s="10" t="s">
        <v>38</v>
      </c>
      <c r="P15" s="10" t="s">
        <v>59</v>
      </c>
      <c r="Q15" s="11">
        <f>C26-E26</f>
        <v>10000</v>
      </c>
      <c r="R15" s="11">
        <f>B26</f>
        <v>10000</v>
      </c>
      <c r="S15" s="10" t="s">
        <v>38</v>
      </c>
    </row>
    <row r="16" spans="1:19" ht="15.75" thickBot="1" x14ac:dyDescent="0.3">
      <c r="A16" s="3" t="s">
        <v>41</v>
      </c>
      <c r="B16" s="13">
        <v>9000</v>
      </c>
      <c r="C16" s="13">
        <v>5000</v>
      </c>
      <c r="D16" s="13">
        <v>5000</v>
      </c>
      <c r="E16" s="13">
        <v>0</v>
      </c>
      <c r="F16" s="13">
        <v>1</v>
      </c>
      <c r="K16" s="10" t="s">
        <v>35</v>
      </c>
      <c r="L16" s="11">
        <f>B27+D26-D27</f>
        <v>11000</v>
      </c>
      <c r="M16" s="11">
        <f>C5</f>
        <v>11000</v>
      </c>
      <c r="N16" s="10" t="s">
        <v>38</v>
      </c>
      <c r="P16" s="10" t="s">
        <v>60</v>
      </c>
      <c r="Q16" s="11">
        <f>C27+E26-E27</f>
        <v>11000</v>
      </c>
      <c r="R16" s="11">
        <f t="shared" ref="R16:R17" si="4">B27</f>
        <v>11000</v>
      </c>
      <c r="S16" s="10" t="s">
        <v>38</v>
      </c>
    </row>
    <row r="17" spans="1:19" ht="15.75" thickBot="1" x14ac:dyDescent="0.3">
      <c r="A17" s="3" t="s">
        <v>42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K17" s="10" t="s">
        <v>36</v>
      </c>
      <c r="L17" s="11">
        <f>B28+D27-D28</f>
        <v>14000</v>
      </c>
      <c r="M17" s="11">
        <f>D5</f>
        <v>14000</v>
      </c>
      <c r="N17" s="10" t="s">
        <v>38</v>
      </c>
      <c r="P17" s="10" t="s">
        <v>61</v>
      </c>
      <c r="Q17" s="11">
        <f>C28+E27-E28</f>
        <v>14000</v>
      </c>
      <c r="R17" s="11">
        <f t="shared" si="4"/>
        <v>14000</v>
      </c>
      <c r="S17" s="10" t="s">
        <v>38</v>
      </c>
    </row>
    <row r="18" spans="1:19" ht="15.75" thickBot="1" x14ac:dyDescent="0.3">
      <c r="K18" s="10" t="s">
        <v>37</v>
      </c>
      <c r="L18" s="11">
        <f>B29+D28-D29</f>
        <v>16000</v>
      </c>
      <c r="M18" s="11">
        <f>E5</f>
        <v>16000</v>
      </c>
      <c r="N18" s="10" t="s">
        <v>38</v>
      </c>
      <c r="P18" s="10" t="s">
        <v>62</v>
      </c>
      <c r="Q18" s="11">
        <f>C29+E28-E29</f>
        <v>16000</v>
      </c>
      <c r="R18" s="11">
        <f>B29</f>
        <v>16000</v>
      </c>
      <c r="S18" s="10" t="s">
        <v>38</v>
      </c>
    </row>
    <row r="19" spans="1:19" ht="15.75" thickBot="1" x14ac:dyDescent="0.3">
      <c r="A19" s="8" t="s">
        <v>45</v>
      </c>
      <c r="B19" s="9" t="s">
        <v>13</v>
      </c>
      <c r="C19" s="9" t="s">
        <v>14</v>
      </c>
      <c r="D19" s="9" t="s">
        <v>15</v>
      </c>
      <c r="E19" s="9" t="s">
        <v>16</v>
      </c>
      <c r="F19" s="9" t="s">
        <v>17</v>
      </c>
    </row>
    <row r="20" spans="1:19" ht="15.75" thickBot="1" x14ac:dyDescent="0.3">
      <c r="A20" s="3" t="s">
        <v>39</v>
      </c>
      <c r="B20" s="13">
        <v>6000</v>
      </c>
      <c r="C20" s="13">
        <v>7000</v>
      </c>
      <c r="D20" s="13">
        <v>0</v>
      </c>
      <c r="E20" s="13">
        <v>999.99999999999989</v>
      </c>
      <c r="F20" s="13">
        <v>1</v>
      </c>
      <c r="J20" s="10" t="s">
        <v>102</v>
      </c>
      <c r="L20" s="10" t="s">
        <v>20</v>
      </c>
      <c r="M20" s="10" t="s">
        <v>21</v>
      </c>
      <c r="N20" s="10" t="s">
        <v>19</v>
      </c>
      <c r="Q20" s="10" t="s">
        <v>20</v>
      </c>
      <c r="R20" s="10" t="s">
        <v>21</v>
      </c>
      <c r="S20" s="10" t="s">
        <v>19</v>
      </c>
    </row>
    <row r="21" spans="1:19" ht="15.75" thickBot="1" x14ac:dyDescent="0.3">
      <c r="A21" s="3" t="s">
        <v>40</v>
      </c>
      <c r="B21" s="14">
        <v>9000</v>
      </c>
      <c r="C21" s="13">
        <v>8000</v>
      </c>
      <c r="D21" s="13">
        <v>0</v>
      </c>
      <c r="E21" s="13">
        <v>0</v>
      </c>
      <c r="F21" s="13">
        <v>1</v>
      </c>
      <c r="J21" s="10">
        <f>L21/M21</f>
        <v>0.45800000000000002</v>
      </c>
      <c r="K21" s="10" t="s">
        <v>63</v>
      </c>
      <c r="L21" s="11">
        <f>B8+B14+B20+B26</f>
        <v>22900</v>
      </c>
      <c r="M21" s="11">
        <f>I9</f>
        <v>50000</v>
      </c>
      <c r="N21" s="10" t="s">
        <v>67</v>
      </c>
      <c r="P21" s="10" t="s">
        <v>84</v>
      </c>
      <c r="Q21" s="11">
        <f>B8</f>
        <v>5000</v>
      </c>
      <c r="R21" s="11">
        <f>$I$9*F8</f>
        <v>50000</v>
      </c>
      <c r="S21" s="10" t="s">
        <v>67</v>
      </c>
    </row>
    <row r="22" spans="1:19" ht="15.75" thickBot="1" x14ac:dyDescent="0.3">
      <c r="A22" s="3" t="s">
        <v>41</v>
      </c>
      <c r="B22" s="13">
        <v>6000</v>
      </c>
      <c r="C22" s="13">
        <v>6000</v>
      </c>
      <c r="D22" s="13">
        <v>2000</v>
      </c>
      <c r="E22" s="13">
        <v>0</v>
      </c>
      <c r="F22" s="13">
        <v>1</v>
      </c>
      <c r="J22" s="10">
        <f t="shared" ref="J22:J24" si="5">L22/M22</f>
        <v>0.57999999999999996</v>
      </c>
      <c r="K22" s="10" t="s">
        <v>64</v>
      </c>
      <c r="L22" s="10">
        <f>B9+B15+B21+B27</f>
        <v>29000</v>
      </c>
      <c r="M22" s="11">
        <f>I9</f>
        <v>50000</v>
      </c>
      <c r="N22" s="10" t="s">
        <v>67</v>
      </c>
      <c r="P22" s="10" t="s">
        <v>85</v>
      </c>
      <c r="Q22" s="11">
        <f t="shared" ref="Q22:Q23" si="6">B9</f>
        <v>9000</v>
      </c>
      <c r="R22" s="11">
        <f t="shared" ref="R22:R23" si="7">$I$9*F9</f>
        <v>50000</v>
      </c>
      <c r="S22" s="10" t="s">
        <v>67</v>
      </c>
    </row>
    <row r="23" spans="1:19" ht="15.75" thickBot="1" x14ac:dyDescent="0.3">
      <c r="A23" s="3" t="s">
        <v>42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J23" s="10">
        <f t="shared" si="5"/>
        <v>0.57999999999999996</v>
      </c>
      <c r="K23" s="10" t="s">
        <v>65</v>
      </c>
      <c r="L23" s="11">
        <f>B10+B16+B22+B28</f>
        <v>29000</v>
      </c>
      <c r="M23" s="11">
        <f>I9</f>
        <v>50000</v>
      </c>
      <c r="N23" s="10" t="s">
        <v>67</v>
      </c>
      <c r="P23" s="10" t="s">
        <v>86</v>
      </c>
      <c r="Q23" s="11">
        <f t="shared" si="6"/>
        <v>0</v>
      </c>
      <c r="R23" s="11">
        <f t="shared" si="7"/>
        <v>0</v>
      </c>
      <c r="S23" s="10" t="s">
        <v>67</v>
      </c>
    </row>
    <row r="24" spans="1:19" ht="15.75" thickBot="1" x14ac:dyDescent="0.3">
      <c r="J24" s="10">
        <f t="shared" si="5"/>
        <v>0.52</v>
      </c>
      <c r="K24" s="10" t="s">
        <v>66</v>
      </c>
      <c r="L24" s="11">
        <f>B11+B17+B23+B29</f>
        <v>26000</v>
      </c>
      <c r="M24" s="11">
        <f>I9</f>
        <v>50000</v>
      </c>
      <c r="N24" s="10" t="s">
        <v>67</v>
      </c>
      <c r="P24" s="10" t="s">
        <v>87</v>
      </c>
      <c r="Q24" s="11">
        <f>B11</f>
        <v>10000</v>
      </c>
      <c r="R24" s="11">
        <f>$I$9*F11</f>
        <v>50000</v>
      </c>
      <c r="S24" s="10" t="s">
        <v>67</v>
      </c>
    </row>
    <row r="25" spans="1:19" ht="15.75" thickBot="1" x14ac:dyDescent="0.3">
      <c r="A25" s="8" t="s">
        <v>46</v>
      </c>
      <c r="B25" s="9" t="s">
        <v>13</v>
      </c>
      <c r="C25" s="9" t="s">
        <v>14</v>
      </c>
      <c r="D25" s="9" t="s">
        <v>15</v>
      </c>
      <c r="E25" s="9" t="s">
        <v>16</v>
      </c>
      <c r="F25" s="9" t="s">
        <v>17</v>
      </c>
      <c r="P25" s="10" t="s">
        <v>88</v>
      </c>
      <c r="Q25" s="11">
        <f>B14</f>
        <v>1900</v>
      </c>
      <c r="R25" s="11">
        <f>$I$9*F14</f>
        <v>50000</v>
      </c>
      <c r="S25" s="10" t="s">
        <v>67</v>
      </c>
    </row>
    <row r="26" spans="1:19" ht="15.75" thickBot="1" x14ac:dyDescent="0.3">
      <c r="A26" s="3" t="s">
        <v>39</v>
      </c>
      <c r="B26" s="13">
        <v>10000</v>
      </c>
      <c r="C26" s="13">
        <v>10000</v>
      </c>
      <c r="D26" s="13">
        <v>0</v>
      </c>
      <c r="E26" s="13">
        <v>0</v>
      </c>
      <c r="F26" s="13">
        <v>1</v>
      </c>
      <c r="L26" s="10" t="s">
        <v>20</v>
      </c>
      <c r="M26" s="10" t="s">
        <v>21</v>
      </c>
      <c r="N26" s="10" t="s">
        <v>19</v>
      </c>
      <c r="P26" s="10" t="s">
        <v>89</v>
      </c>
      <c r="Q26" s="11">
        <f t="shared" ref="Q26:Q27" si="8">B15</f>
        <v>0</v>
      </c>
      <c r="R26" s="11">
        <f t="shared" ref="R26:R27" si="9">$I$9*F15</f>
        <v>0</v>
      </c>
      <c r="S26" s="10" t="s">
        <v>67</v>
      </c>
    </row>
    <row r="27" spans="1:19" ht="15.75" thickBot="1" x14ac:dyDescent="0.3">
      <c r="A27" s="3" t="s">
        <v>40</v>
      </c>
      <c r="B27" s="14">
        <v>11000</v>
      </c>
      <c r="C27" s="13">
        <v>11000</v>
      </c>
      <c r="D27" s="13">
        <v>0</v>
      </c>
      <c r="E27" s="13">
        <v>0</v>
      </c>
      <c r="F27" s="13">
        <v>1</v>
      </c>
      <c r="K27" s="10" t="s">
        <v>68</v>
      </c>
      <c r="L27" s="11">
        <f>C8</f>
        <v>5999.9999999999991</v>
      </c>
      <c r="M27" s="11">
        <f>F2</f>
        <v>8000</v>
      </c>
      <c r="N27" s="10" t="s">
        <v>67</v>
      </c>
      <c r="P27" s="10" t="s">
        <v>90</v>
      </c>
      <c r="Q27" s="11">
        <f t="shared" si="8"/>
        <v>9000</v>
      </c>
      <c r="R27" s="11">
        <f t="shared" si="9"/>
        <v>50000</v>
      </c>
      <c r="S27" s="10" t="s">
        <v>67</v>
      </c>
    </row>
    <row r="28" spans="1:19" ht="15.75" thickBot="1" x14ac:dyDescent="0.3">
      <c r="A28" s="3" t="s">
        <v>41</v>
      </c>
      <c r="B28" s="13">
        <v>14000</v>
      </c>
      <c r="C28" s="13">
        <v>15000</v>
      </c>
      <c r="D28" s="13">
        <v>0</v>
      </c>
      <c r="E28" s="13">
        <v>1000.0000000000005</v>
      </c>
      <c r="F28" s="13">
        <v>1</v>
      </c>
      <c r="K28" s="10" t="s">
        <v>69</v>
      </c>
      <c r="L28" s="11">
        <f t="shared" ref="L28:L29" si="10">C9</f>
        <v>8000</v>
      </c>
      <c r="M28" s="11">
        <f>F2</f>
        <v>8000</v>
      </c>
      <c r="N28" s="10" t="s">
        <v>67</v>
      </c>
      <c r="P28" s="10" t="s">
        <v>91</v>
      </c>
      <c r="Q28" s="11">
        <f>B17</f>
        <v>0</v>
      </c>
      <c r="R28" s="11">
        <f>$I$9*F17</f>
        <v>0</v>
      </c>
      <c r="S28" s="10" t="s">
        <v>67</v>
      </c>
    </row>
    <row r="29" spans="1:19" ht="15.75" thickBot="1" x14ac:dyDescent="0.3">
      <c r="A29" s="3" t="s">
        <v>42</v>
      </c>
      <c r="B29" s="13">
        <v>16000</v>
      </c>
      <c r="C29" s="13">
        <v>15000</v>
      </c>
      <c r="D29" s="13">
        <v>0</v>
      </c>
      <c r="E29" s="13">
        <v>0</v>
      </c>
      <c r="F29" s="13">
        <v>1</v>
      </c>
      <c r="K29" s="10" t="s">
        <v>70</v>
      </c>
      <c r="L29" s="11">
        <f t="shared" si="10"/>
        <v>2000.0000000000005</v>
      </c>
      <c r="M29" s="11">
        <f>F2</f>
        <v>8000</v>
      </c>
      <c r="N29" s="10" t="s">
        <v>67</v>
      </c>
      <c r="P29" s="10" t="s">
        <v>92</v>
      </c>
      <c r="Q29" s="11">
        <f>B20</f>
        <v>6000</v>
      </c>
      <c r="R29" s="11">
        <f>$I$9*F20</f>
        <v>50000</v>
      </c>
      <c r="S29" s="10" t="s">
        <v>67</v>
      </c>
    </row>
    <row r="30" spans="1:19" x14ac:dyDescent="0.25">
      <c r="K30" s="10" t="s">
        <v>71</v>
      </c>
      <c r="L30" s="11">
        <f>C11</f>
        <v>8000</v>
      </c>
      <c r="M30" s="11">
        <f>F2</f>
        <v>8000</v>
      </c>
      <c r="N30" s="10" t="s">
        <v>67</v>
      </c>
      <c r="P30" s="10" t="s">
        <v>93</v>
      </c>
      <c r="Q30" s="11">
        <f t="shared" ref="Q30:Q32" si="11">B21</f>
        <v>9000</v>
      </c>
      <c r="R30" s="11">
        <f t="shared" ref="R30:R32" si="12">$I$9*F21</f>
        <v>50000</v>
      </c>
      <c r="S30" s="10" t="s">
        <v>67</v>
      </c>
    </row>
    <row r="31" spans="1:19" x14ac:dyDescent="0.25">
      <c r="K31" s="10" t="s">
        <v>72</v>
      </c>
      <c r="L31" s="11">
        <f>C14</f>
        <v>1900</v>
      </c>
      <c r="M31" s="11">
        <f>F3</f>
        <v>5000</v>
      </c>
      <c r="N31" s="10" t="s">
        <v>67</v>
      </c>
      <c r="P31" s="10" t="s">
        <v>94</v>
      </c>
      <c r="Q31" s="11">
        <f t="shared" si="11"/>
        <v>6000</v>
      </c>
      <c r="R31" s="11">
        <f t="shared" si="12"/>
        <v>50000</v>
      </c>
      <c r="S31" s="10" t="s">
        <v>67</v>
      </c>
    </row>
    <row r="32" spans="1:19" x14ac:dyDescent="0.25">
      <c r="K32" s="10" t="s">
        <v>73</v>
      </c>
      <c r="L32" s="11">
        <f t="shared" ref="L32:L33" si="13">C15</f>
        <v>4000.0000000000009</v>
      </c>
      <c r="M32" s="11">
        <f>F3</f>
        <v>5000</v>
      </c>
      <c r="N32" s="10" t="s">
        <v>67</v>
      </c>
      <c r="P32" s="10" t="s">
        <v>95</v>
      </c>
      <c r="Q32" s="11">
        <f t="shared" si="11"/>
        <v>0</v>
      </c>
      <c r="R32" s="11">
        <f t="shared" si="12"/>
        <v>0</v>
      </c>
      <c r="S32" s="10" t="s">
        <v>67</v>
      </c>
    </row>
    <row r="33" spans="11:19" x14ac:dyDescent="0.25">
      <c r="K33" s="10" t="s">
        <v>74</v>
      </c>
      <c r="L33" s="11">
        <f t="shared" si="13"/>
        <v>5000</v>
      </c>
      <c r="M33" s="11">
        <f>F3</f>
        <v>5000</v>
      </c>
      <c r="N33" s="10" t="s">
        <v>67</v>
      </c>
      <c r="P33" s="10" t="s">
        <v>96</v>
      </c>
      <c r="Q33" s="11">
        <f>B26</f>
        <v>10000</v>
      </c>
      <c r="R33" s="11">
        <f>$I$9*F26</f>
        <v>50000</v>
      </c>
      <c r="S33" s="10" t="s">
        <v>67</v>
      </c>
    </row>
    <row r="34" spans="11:19" x14ac:dyDescent="0.25">
      <c r="K34" s="10" t="s">
        <v>75</v>
      </c>
      <c r="L34" s="11">
        <f>C17</f>
        <v>0</v>
      </c>
      <c r="M34" s="11">
        <f>F3</f>
        <v>5000</v>
      </c>
      <c r="N34" s="10" t="s">
        <v>67</v>
      </c>
      <c r="P34" s="10" t="s">
        <v>97</v>
      </c>
      <c r="Q34" s="11">
        <f t="shared" ref="Q34:Q36" si="14">B27</f>
        <v>11000</v>
      </c>
      <c r="R34" s="11">
        <f t="shared" ref="R34:R35" si="15">$I$9*F27</f>
        <v>50000</v>
      </c>
      <c r="S34" s="10" t="s">
        <v>67</v>
      </c>
    </row>
    <row r="35" spans="11:19" x14ac:dyDescent="0.25">
      <c r="K35" s="10" t="s">
        <v>76</v>
      </c>
      <c r="L35" s="11">
        <f>C20</f>
        <v>7000</v>
      </c>
      <c r="M35" s="11">
        <f>F4</f>
        <v>8000</v>
      </c>
      <c r="N35" s="10" t="s">
        <v>67</v>
      </c>
      <c r="P35" s="10" t="s">
        <v>98</v>
      </c>
      <c r="Q35" s="11">
        <f t="shared" si="14"/>
        <v>14000</v>
      </c>
      <c r="R35" s="11">
        <f t="shared" si="15"/>
        <v>50000</v>
      </c>
      <c r="S35" s="10" t="s">
        <v>67</v>
      </c>
    </row>
    <row r="36" spans="11:19" x14ac:dyDescent="0.25">
      <c r="K36" s="10" t="s">
        <v>77</v>
      </c>
      <c r="L36" s="11">
        <f t="shared" ref="L36:L37" si="16">C21</f>
        <v>8000</v>
      </c>
      <c r="M36" s="11">
        <f>F4</f>
        <v>8000</v>
      </c>
      <c r="N36" s="10" t="s">
        <v>67</v>
      </c>
      <c r="P36" s="10" t="s">
        <v>99</v>
      </c>
      <c r="Q36" s="11">
        <f t="shared" si="14"/>
        <v>16000</v>
      </c>
      <c r="R36" s="11">
        <f>$I$9*F29</f>
        <v>50000</v>
      </c>
      <c r="S36" s="10" t="s">
        <v>67</v>
      </c>
    </row>
    <row r="37" spans="11:19" x14ac:dyDescent="0.25">
      <c r="K37" s="10" t="s">
        <v>78</v>
      </c>
      <c r="L37" s="11">
        <f t="shared" si="16"/>
        <v>6000</v>
      </c>
      <c r="M37" s="11">
        <f>F4</f>
        <v>8000</v>
      </c>
      <c r="N37" s="10" t="s">
        <v>67</v>
      </c>
    </row>
    <row r="38" spans="11:19" x14ac:dyDescent="0.25">
      <c r="K38" s="10" t="s">
        <v>79</v>
      </c>
      <c r="L38" s="11">
        <f>C23</f>
        <v>0</v>
      </c>
      <c r="M38" s="11">
        <f>F4</f>
        <v>8000</v>
      </c>
      <c r="N38" s="10" t="s">
        <v>67</v>
      </c>
    </row>
    <row r="39" spans="11:19" x14ac:dyDescent="0.25">
      <c r="K39" s="10" t="s">
        <v>80</v>
      </c>
      <c r="L39" s="11">
        <f>C26</f>
        <v>10000</v>
      </c>
      <c r="M39" s="11">
        <f>F5</f>
        <v>15000</v>
      </c>
      <c r="N39" s="10" t="s">
        <v>67</v>
      </c>
    </row>
    <row r="40" spans="11:19" x14ac:dyDescent="0.25">
      <c r="K40" s="10" t="s">
        <v>81</v>
      </c>
      <c r="L40" s="11">
        <f t="shared" ref="L40:L41" si="17">C27</f>
        <v>11000</v>
      </c>
      <c r="M40" s="11">
        <f>F5</f>
        <v>15000</v>
      </c>
      <c r="N40" s="10" t="s">
        <v>67</v>
      </c>
    </row>
    <row r="41" spans="11:19" x14ac:dyDescent="0.25">
      <c r="K41" s="10" t="s">
        <v>82</v>
      </c>
      <c r="L41" s="11">
        <f t="shared" si="17"/>
        <v>15000</v>
      </c>
      <c r="M41" s="11">
        <f>F5</f>
        <v>15000</v>
      </c>
      <c r="N41" s="10" t="s">
        <v>67</v>
      </c>
    </row>
    <row r="42" spans="11:19" x14ac:dyDescent="0.25">
      <c r="K42" s="10" t="s">
        <v>83</v>
      </c>
      <c r="L42" s="11">
        <f>C29</f>
        <v>15000</v>
      </c>
      <c r="M42" s="11">
        <f>F5</f>
        <v>15000</v>
      </c>
      <c r="N42" s="1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www.gestiondeoperaciones.net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www.gestiondeoperaciones.net</dc:creator>
  <cp:lastModifiedBy>Francisco</cp:lastModifiedBy>
  <dcterms:created xsi:type="dcterms:W3CDTF">2014-07-29T21:07:15Z</dcterms:created>
  <dcterms:modified xsi:type="dcterms:W3CDTF">2016-09-13T19:35:31Z</dcterms:modified>
</cp:coreProperties>
</file>