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Informe de confidencialidad 1" sheetId="4" r:id="rId1"/>
    <sheet name="Caso Inicial" sheetId="1" r:id="rId2"/>
  </sheets>
  <definedNames>
    <definedName name="solver_adj" localSheetId="1" hidden="1">'Caso Inicial'!$H$4:$K$7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'Caso Inicial'!$H$15:$H$17</definedName>
    <definedName name="solver_lhs2" localSheetId="1" hidden="1">'Caso Inicial'!$I$8</definedName>
    <definedName name="solver_lhs3" localSheetId="1" hidden="1">'Caso Inicial'!$K$8</definedName>
    <definedName name="solver_lhs4" localSheetId="1" hidden="1">'Caso Inicial'!$L$4:$L$7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'Caso Inicial'!$H$12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hs1" localSheetId="1" hidden="1">'Caso Inicial'!$I$15:$I$17</definedName>
    <definedName name="solver_rhs2" localSheetId="1" hidden="1">'Caso Inicial'!$I$9</definedName>
    <definedName name="solver_rhs3" localSheetId="1" hidden="1">'Caso Inicial'!$K$9</definedName>
    <definedName name="solver_rhs4" localSheetId="1" hidden="1">'Caso Inicial'!$M$4:$M$7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J37" i="4" l="1"/>
  <c r="K8" i="1" l="1"/>
  <c r="J8" i="1"/>
  <c r="I8" i="1"/>
  <c r="L5" i="1"/>
  <c r="L6" i="1"/>
  <c r="L7" i="1"/>
  <c r="L4" i="1"/>
  <c r="M5" i="1"/>
  <c r="M6" i="1"/>
  <c r="H12" i="1" l="1"/>
  <c r="H21" i="1" s="1"/>
  <c r="H16" i="1"/>
  <c r="H17" i="1"/>
  <c r="H15" i="1"/>
</calcChain>
</file>

<file path=xl/sharedStrings.xml><?xml version="1.0" encoding="utf-8"?>
<sst xmlns="http://schemas.openxmlformats.org/spreadsheetml/2006/main" count="96" uniqueCount="69">
  <si>
    <t>Gasolina No Refinada</t>
  </si>
  <si>
    <t>N° Barriles por Día</t>
  </si>
  <si>
    <t>Tipo Combustible</t>
  </si>
  <si>
    <t>Restricciones</t>
  </si>
  <si>
    <t>Cualquier Cantidad</t>
  </si>
  <si>
    <t>Directa</t>
  </si>
  <si>
    <t>Gasolina</t>
  </si>
  <si>
    <t>Utilizada Para</t>
  </si>
  <si>
    <t>L.IZQ</t>
  </si>
  <si>
    <t>L.DER</t>
  </si>
  <si>
    <t>&lt;=</t>
  </si>
  <si>
    <t>&gt;=</t>
  </si>
  <si>
    <t>F.OBJETIVO</t>
  </si>
  <si>
    <t>MIN OCT C1</t>
  </si>
  <si>
    <t>MIN OCT C2</t>
  </si>
  <si>
    <t>MIN OCT C3</t>
  </si>
  <si>
    <t>Microsoft Excel 14.0 Informe de confidencialidad</t>
  </si>
  <si>
    <t>Hoja de cálculo: [Problema Refinación de Combustibles.xlsx]Hoja1</t>
  </si>
  <si>
    <t>Informe creado: 24-12-2015 12:17:39</t>
  </si>
  <si>
    <t>Celdas de variables</t>
  </si>
  <si>
    <t>Celda</t>
  </si>
  <si>
    <t>Nombre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</si>
  <si>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</si>
  <si>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</si>
  <si>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</si>
  <si>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</si>
  <si>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</si>
  <si>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</si>
  <si>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</si>
  <si>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</si>
  <si>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</si>
  <si>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</si>
  <si>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</si>
  <si>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</si>
  <si>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</si>
  <si>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$H$4</t>
  </si>
  <si>
    <t>$I$4</t>
  </si>
  <si>
    <t>$J$4</t>
  </si>
  <si>
    <t>$K$4</t>
  </si>
  <si>
    <t>$H$5</t>
  </si>
  <si>
    <t>$I$5</t>
  </si>
  <si>
    <t>$J$5</t>
  </si>
  <si>
    <t>$K$5</t>
  </si>
  <si>
    <t>$H$6</t>
  </si>
  <si>
    <t>$I$6</t>
  </si>
  <si>
    <t>$J$6</t>
  </si>
  <si>
    <t>$K$6</t>
  </si>
  <si>
    <t>$H$7</t>
  </si>
  <si>
    <t>$I$7</t>
  </si>
  <si>
    <t>$J$7</t>
  </si>
  <si>
    <t>$K$7</t>
  </si>
  <si>
    <t>$H$15</t>
  </si>
  <si>
    <t>MIN OCT C1 L.IZQ</t>
  </si>
  <si>
    <t>$H$16</t>
  </si>
  <si>
    <t>MIN OCT C2 L.IZQ</t>
  </si>
  <si>
    <t>$H$17</t>
  </si>
  <si>
    <t>MIN OCT C3 L.IZQ</t>
  </si>
  <si>
    <t>$I$8</t>
  </si>
  <si>
    <t>$K$8</t>
  </si>
  <si>
    <t>$L$4</t>
  </si>
  <si>
    <t>$L$5</t>
  </si>
  <si>
    <t>$L$6</t>
  </si>
  <si>
    <t>$L$7</t>
  </si>
  <si>
    <r>
      <t>Precio por Barril (</t>
    </r>
    <r>
      <rPr>
        <b/>
        <sz val="11"/>
        <color theme="1"/>
        <rFont val="Calibri"/>
        <family val="2"/>
      </rPr>
      <t>€)</t>
    </r>
  </si>
  <si>
    <t>Tasa de Octanos</t>
  </si>
  <si>
    <t>Mín. de Octanos</t>
  </si>
  <si>
    <t>MAX 10.000 Barriles por Día</t>
  </si>
  <si>
    <t>MIN 15.000 Barriles por Día</t>
  </si>
  <si>
    <t>P. Venta (€/Barril)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</si>
</sst>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5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opLeftCell="A14" workbookViewId="0">
      <selection activeCell="G37" sqref="G37"/>
    </sheetView>
  </sheetViews>
  <sheetFormatPr baseColWidth="10" defaultRowHeight="15" x14ac:dyDescent="0.25"/>
  <cols>
    <col min="1" max="1" width="2.28515625" customWidth="1"/>
    <col min="2" max="2" width="6.28515625" bestFit="1" customWidth="1"/>
    <col min="3" max="3" width="16.28515625" bestFit="1" customWidth="1"/>
    <col min="4" max="5" width="12.7109375" bestFit="1" customWidth="1"/>
    <col min="6" max="6" width="12.85546875" customWidth="1"/>
    <col min="7" max="8" width="12" bestFit="1" customWidth="1"/>
  </cols>
  <sheetData>
    <row r="1" spans="1:8" x14ac:dyDescent="0.25">
      <c r="A1" s="5" t="s">
        <v>16</v>
      </c>
    </row>
    <row r="2" spans="1:8" x14ac:dyDescent="0.25">
      <c r="A2" s="5" t="s">
        <v>17</v>
      </c>
    </row>
    <row r="3" spans="1:8" x14ac:dyDescent="0.25">
      <c r="A3" s="5" t="s">
        <v>18</v>
      </c>
    </row>
    <row r="6" spans="1:8" ht="15.75" thickBot="1" x14ac:dyDescent="0.3">
      <c r="A6" t="s">
        <v>19</v>
      </c>
    </row>
    <row r="7" spans="1:8" x14ac:dyDescent="0.25">
      <c r="B7" s="8"/>
      <c r="C7" s="8"/>
      <c r="D7" s="8" t="s">
        <v>22</v>
      </c>
      <c r="E7" s="8" t="s">
        <v>24</v>
      </c>
      <c r="F7" s="8" t="s">
        <v>26</v>
      </c>
      <c r="G7" s="8" t="s">
        <v>28</v>
      </c>
      <c r="H7" s="8" t="s">
        <v>28</v>
      </c>
    </row>
    <row r="8" spans="1:8" ht="15.75" thickBot="1" x14ac:dyDescent="0.3">
      <c r="B8" s="9" t="s">
        <v>20</v>
      </c>
      <c r="C8" s="9" t="s">
        <v>21</v>
      </c>
      <c r="D8" s="9" t="s">
        <v>23</v>
      </c>
      <c r="E8" s="9" t="s">
        <v>25</v>
      </c>
      <c r="F8" s="9" t="s">
        <v>27</v>
      </c>
      <c r="G8" s="9" t="s">
        <v>29</v>
      </c>
      <c r="H8" s="9" t="s">
        <v>30</v>
      </c>
    </row>
    <row r="9" spans="1:8" x14ac:dyDescent="0.25">
      <c r="B9" s="6" t="s">
        <v>35</v>
      </c>
      <c r="C9" s="6" t="s">
        <v>5</v>
      </c>
      <c r="D9" s="6">
        <v>542.5925925925925</v>
      </c>
      <c r="E9" s="6">
        <v>0</v>
      </c>
      <c r="F9" s="6">
        <v>14</v>
      </c>
      <c r="G9" s="6">
        <v>5.9999999999999591</v>
      </c>
      <c r="H9" s="6">
        <v>2.7999999999999545</v>
      </c>
    </row>
    <row r="10" spans="1:8" x14ac:dyDescent="0.25">
      <c r="B10" s="6" t="s">
        <v>36</v>
      </c>
      <c r="C10" s="6"/>
      <c r="D10" s="6">
        <v>633.21385902031045</v>
      </c>
      <c r="E10" s="6">
        <v>0</v>
      </c>
      <c r="F10" s="6">
        <v>22</v>
      </c>
      <c r="G10" s="6">
        <v>1E+30</v>
      </c>
      <c r="H10" s="6">
        <v>0</v>
      </c>
    </row>
    <row r="11" spans="1:8" x14ac:dyDescent="0.25">
      <c r="B11" s="6" t="s">
        <v>37</v>
      </c>
      <c r="C11" s="6"/>
      <c r="D11" s="6">
        <v>1.4210854715202004E-14</v>
      </c>
      <c r="E11" s="6">
        <v>0</v>
      </c>
      <c r="F11" s="6">
        <v>20</v>
      </c>
      <c r="G11" s="6">
        <v>1.7860082304527156</v>
      </c>
      <c r="H11" s="6">
        <v>2.3333333333333002</v>
      </c>
    </row>
    <row r="12" spans="1:8" x14ac:dyDescent="0.25">
      <c r="B12" s="6" t="s">
        <v>38</v>
      </c>
      <c r="C12" s="6"/>
      <c r="D12" s="6">
        <v>2824.1935483870966</v>
      </c>
      <c r="E12" s="6">
        <v>0</v>
      </c>
      <c r="F12" s="6">
        <v>17</v>
      </c>
      <c r="G12" s="6">
        <v>0</v>
      </c>
      <c r="H12" s="6">
        <v>9.1851851851852047</v>
      </c>
    </row>
    <row r="13" spans="1:8" x14ac:dyDescent="0.25">
      <c r="B13" s="6" t="s">
        <v>39</v>
      </c>
      <c r="C13" s="6" t="s">
        <v>5</v>
      </c>
      <c r="D13" s="6">
        <v>0</v>
      </c>
      <c r="E13" s="6">
        <v>-5.3333333333333357</v>
      </c>
      <c r="F13" s="6">
        <v>11</v>
      </c>
      <c r="G13" s="6">
        <v>5.3333333333333357</v>
      </c>
      <c r="H13" s="6">
        <v>1E+30</v>
      </c>
    </row>
    <row r="14" spans="1:8" x14ac:dyDescent="0.25">
      <c r="B14" s="6" t="s">
        <v>40</v>
      </c>
      <c r="C14" s="6"/>
      <c r="D14" s="6">
        <v>0</v>
      </c>
      <c r="E14" s="6">
        <v>0</v>
      </c>
      <c r="F14" s="6">
        <v>19</v>
      </c>
      <c r="G14" s="6">
        <v>0</v>
      </c>
      <c r="H14" s="6">
        <v>1E+30</v>
      </c>
    </row>
    <row r="15" spans="1:8" x14ac:dyDescent="0.25">
      <c r="B15" s="6" t="s">
        <v>41</v>
      </c>
      <c r="C15" s="6"/>
      <c r="D15" s="6">
        <v>0</v>
      </c>
      <c r="E15" s="6">
        <v>-0.42424242424241831</v>
      </c>
      <c r="F15" s="6">
        <v>17</v>
      </c>
      <c r="G15" s="6">
        <v>0.42424242424241831</v>
      </c>
      <c r="H15" s="6">
        <v>1E+30</v>
      </c>
    </row>
    <row r="16" spans="1:8" x14ac:dyDescent="0.25">
      <c r="B16" s="6" t="s">
        <v>42</v>
      </c>
      <c r="C16" s="6"/>
      <c r="D16" s="6">
        <v>5050</v>
      </c>
      <c r="E16" s="6">
        <v>0</v>
      </c>
      <c r="F16" s="6">
        <v>14</v>
      </c>
      <c r="G16" s="6">
        <v>1E+30</v>
      </c>
      <c r="H16" s="6">
        <v>0</v>
      </c>
    </row>
    <row r="17" spans="1:8" x14ac:dyDescent="0.25">
      <c r="B17" s="6" t="s">
        <v>43</v>
      </c>
      <c r="C17" s="6" t="s">
        <v>5</v>
      </c>
      <c r="D17" s="6">
        <v>0</v>
      </c>
      <c r="E17" s="6">
        <v>-4.8148148148148042</v>
      </c>
      <c r="F17" s="6">
        <v>11</v>
      </c>
      <c r="G17" s="6">
        <v>4.8148148148148042</v>
      </c>
      <c r="H17" s="6">
        <v>1E+30</v>
      </c>
    </row>
    <row r="18" spans="1:8" x14ac:dyDescent="0.25">
      <c r="B18" s="6" t="s">
        <v>44</v>
      </c>
      <c r="C18" s="6"/>
      <c r="D18" s="6">
        <v>0</v>
      </c>
      <c r="E18" s="6">
        <v>0</v>
      </c>
      <c r="F18" s="6">
        <v>17</v>
      </c>
      <c r="G18" s="6">
        <v>0</v>
      </c>
      <c r="H18" s="6">
        <v>1E+30</v>
      </c>
    </row>
    <row r="19" spans="1:8" x14ac:dyDescent="0.25">
      <c r="B19" s="6" t="s">
        <v>45</v>
      </c>
      <c r="C19" s="6"/>
      <c r="D19" s="6">
        <v>0</v>
      </c>
      <c r="E19" s="6">
        <v>-0.54208754208753396</v>
      </c>
      <c r="F19" s="6">
        <v>15</v>
      </c>
      <c r="G19" s="6">
        <v>0.54208754208753396</v>
      </c>
      <c r="H19" s="6">
        <v>1E+30</v>
      </c>
    </row>
    <row r="20" spans="1:8" x14ac:dyDescent="0.25">
      <c r="B20" s="6" t="s">
        <v>46</v>
      </c>
      <c r="C20" s="6"/>
      <c r="D20" s="6">
        <v>7100</v>
      </c>
      <c r="E20" s="6">
        <v>0</v>
      </c>
      <c r="F20" s="6">
        <v>12</v>
      </c>
      <c r="G20" s="6">
        <v>0</v>
      </c>
      <c r="H20" s="6">
        <v>0</v>
      </c>
    </row>
    <row r="21" spans="1:8" x14ac:dyDescent="0.25">
      <c r="B21" s="6" t="s">
        <v>47</v>
      </c>
      <c r="C21" s="6" t="s">
        <v>5</v>
      </c>
      <c r="D21" s="6">
        <v>0</v>
      </c>
      <c r="E21" s="6">
        <v>-7.1851851851851842</v>
      </c>
      <c r="F21" s="6">
        <v>8</v>
      </c>
      <c r="G21" s="6">
        <v>7.1851851851851842</v>
      </c>
      <c r="H21" s="6">
        <v>1E+30</v>
      </c>
    </row>
    <row r="22" spans="1:8" x14ac:dyDescent="0.25">
      <c r="B22" s="6" t="s">
        <v>48</v>
      </c>
      <c r="C22" s="6"/>
      <c r="D22" s="6">
        <v>4274.1935483870957</v>
      </c>
      <c r="E22" s="6">
        <v>0</v>
      </c>
      <c r="F22" s="6">
        <v>14</v>
      </c>
      <c r="G22" s="6">
        <v>1E+30</v>
      </c>
      <c r="H22" s="6">
        <v>0</v>
      </c>
    </row>
    <row r="23" spans="1:8" x14ac:dyDescent="0.25">
      <c r="B23" s="6" t="s">
        <v>49</v>
      </c>
      <c r="C23" s="6"/>
      <c r="D23" s="6">
        <v>0</v>
      </c>
      <c r="E23" s="6">
        <v>-0.73063973063974741</v>
      </c>
      <c r="F23" s="6">
        <v>12</v>
      </c>
      <c r="G23" s="6">
        <v>0.73063973063974741</v>
      </c>
      <c r="H23" s="6">
        <v>1E+30</v>
      </c>
    </row>
    <row r="24" spans="1:8" ht="15.75" thickBot="1" x14ac:dyDescent="0.3">
      <c r="B24" s="7" t="s">
        <v>50</v>
      </c>
      <c r="C24" s="7"/>
      <c r="D24" s="7">
        <v>25.806451612904311</v>
      </c>
      <c r="E24" s="7">
        <v>0</v>
      </c>
      <c r="F24" s="7">
        <v>9</v>
      </c>
      <c r="G24" s="7">
        <v>0</v>
      </c>
      <c r="H24" s="7">
        <v>1E+30</v>
      </c>
    </row>
    <row r="26" spans="1:8" ht="15.75" thickBot="1" x14ac:dyDescent="0.3">
      <c r="A26" t="s">
        <v>3</v>
      </c>
    </row>
    <row r="27" spans="1:8" x14ac:dyDescent="0.25">
      <c r="B27" s="8"/>
      <c r="C27" s="8"/>
      <c r="D27" s="8" t="s">
        <v>22</v>
      </c>
      <c r="E27" s="8" t="s">
        <v>31</v>
      </c>
      <c r="F27" s="8" t="s">
        <v>33</v>
      </c>
      <c r="G27" s="8" t="s">
        <v>28</v>
      </c>
      <c r="H27" s="8" t="s">
        <v>28</v>
      </c>
    </row>
    <row r="28" spans="1:8" ht="15.75" thickBot="1" x14ac:dyDescent="0.3">
      <c r="B28" s="9" t="s">
        <v>20</v>
      </c>
      <c r="C28" s="9" t="s">
        <v>21</v>
      </c>
      <c r="D28" s="9" t="s">
        <v>23</v>
      </c>
      <c r="E28" s="9" t="s">
        <v>32</v>
      </c>
      <c r="F28" s="9" t="s">
        <v>34</v>
      </c>
      <c r="G28" s="9" t="s">
        <v>29</v>
      </c>
      <c r="H28" s="9" t="s">
        <v>30</v>
      </c>
    </row>
    <row r="29" spans="1:8" x14ac:dyDescent="0.25">
      <c r="B29" s="6" t="s">
        <v>51</v>
      </c>
      <c r="C29" s="6" t="s">
        <v>52</v>
      </c>
      <c r="D29" s="6">
        <v>0</v>
      </c>
      <c r="E29" s="6">
        <v>-0.29629629629629611</v>
      </c>
      <c r="F29" s="6">
        <v>0</v>
      </c>
      <c r="G29" s="6">
        <v>17096.774193548383</v>
      </c>
      <c r="H29" s="6">
        <v>14649.999999999998</v>
      </c>
    </row>
    <row r="30" spans="1:8" x14ac:dyDescent="0.25">
      <c r="B30" s="6" t="s">
        <v>53</v>
      </c>
      <c r="C30" s="6" t="s">
        <v>54</v>
      </c>
      <c r="D30" s="6">
        <v>-3.1263880373444408E-13</v>
      </c>
      <c r="E30" s="6">
        <v>-0.27272727272727093</v>
      </c>
      <c r="F30" s="6">
        <v>0</v>
      </c>
      <c r="G30" s="6">
        <v>3.1263880373444408E-13</v>
      </c>
      <c r="H30" s="6">
        <v>11937.037037037033</v>
      </c>
    </row>
    <row r="31" spans="1:8" x14ac:dyDescent="0.25">
      <c r="B31" s="6" t="s">
        <v>55</v>
      </c>
      <c r="C31" s="6" t="s">
        <v>56</v>
      </c>
      <c r="D31" s="6">
        <v>0</v>
      </c>
      <c r="E31" s="6">
        <v>-0.29629629629629661</v>
      </c>
      <c r="F31" s="6">
        <v>0</v>
      </c>
      <c r="G31" s="6">
        <v>87550.000000000087</v>
      </c>
      <c r="H31" s="6">
        <v>800.00000000003229</v>
      </c>
    </row>
    <row r="32" spans="1:8" x14ac:dyDescent="0.25">
      <c r="B32" s="6" t="s">
        <v>57</v>
      </c>
      <c r="C32" s="6" t="s">
        <v>8</v>
      </c>
      <c r="D32" s="6">
        <v>4907.407407407406</v>
      </c>
      <c r="E32" s="6">
        <v>0</v>
      </c>
      <c r="F32" s="6">
        <v>10000</v>
      </c>
      <c r="G32" s="6">
        <v>1E+30</v>
      </c>
      <c r="H32" s="6">
        <v>5092.592592592594</v>
      </c>
    </row>
    <row r="33" spans="2:10" x14ac:dyDescent="0.25">
      <c r="B33" s="6" t="s">
        <v>58</v>
      </c>
      <c r="C33" s="6" t="s">
        <v>8</v>
      </c>
      <c r="D33" s="6">
        <v>15000</v>
      </c>
      <c r="E33" s="6">
        <v>-2.0370370370370443</v>
      </c>
      <c r="F33" s="6">
        <v>15000</v>
      </c>
      <c r="G33" s="6">
        <v>1464.9999999999986</v>
      </c>
      <c r="H33" s="6">
        <v>47.058823529413708</v>
      </c>
    </row>
    <row r="34" spans="2:10" x14ac:dyDescent="0.25">
      <c r="B34" s="6" t="s">
        <v>59</v>
      </c>
      <c r="C34" s="6" t="s">
        <v>8</v>
      </c>
      <c r="D34" s="6">
        <v>3999.9999999999995</v>
      </c>
      <c r="E34" s="6">
        <v>14</v>
      </c>
      <c r="F34" s="6">
        <v>4000</v>
      </c>
      <c r="G34" s="6">
        <v>1E+30</v>
      </c>
      <c r="H34" s="6">
        <v>542.5925925925925</v>
      </c>
    </row>
    <row r="35" spans="2:10" x14ac:dyDescent="0.25">
      <c r="B35" s="6" t="s">
        <v>60</v>
      </c>
      <c r="C35" s="6" t="s">
        <v>8</v>
      </c>
      <c r="D35" s="6">
        <v>5050</v>
      </c>
      <c r="E35" s="6">
        <v>16.333333333333336</v>
      </c>
      <c r="F35" s="6">
        <v>5050</v>
      </c>
      <c r="G35" s="6">
        <v>44.444444444446283</v>
      </c>
      <c r="H35" s="6">
        <v>1627.7777777777762</v>
      </c>
    </row>
    <row r="36" spans="2:10" x14ac:dyDescent="0.25">
      <c r="B36" s="6" t="s">
        <v>61</v>
      </c>
      <c r="C36" s="6" t="s">
        <v>8</v>
      </c>
      <c r="D36" s="6">
        <v>7100</v>
      </c>
      <c r="E36" s="6">
        <v>15.814814814814806</v>
      </c>
      <c r="F36" s="6">
        <v>7100</v>
      </c>
      <c r="G36" s="6">
        <v>34.782608695653629</v>
      </c>
      <c r="H36" s="6">
        <v>3662.4999999999941</v>
      </c>
    </row>
    <row r="37" spans="2:10" ht="15.75" thickBot="1" x14ac:dyDescent="0.3">
      <c r="B37" s="7" t="s">
        <v>62</v>
      </c>
      <c r="C37" s="7" t="s">
        <v>8</v>
      </c>
      <c r="D37" s="7">
        <v>4300</v>
      </c>
      <c r="E37" s="7">
        <v>15.185185185185199</v>
      </c>
      <c r="F37" s="7">
        <v>4300</v>
      </c>
      <c r="G37" s="7">
        <v>3662.5</v>
      </c>
      <c r="H37" s="7">
        <v>4274.1935483870957</v>
      </c>
      <c r="J37">
        <f>E37*700</f>
        <v>10629.629629629639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zoomScale="90" zoomScaleNormal="90" workbookViewId="0">
      <selection activeCell="D17" sqref="D17"/>
    </sheetView>
  </sheetViews>
  <sheetFormatPr baseColWidth="10" defaultRowHeight="15" x14ac:dyDescent="0.25"/>
  <cols>
    <col min="1" max="1" width="4.85546875" style="1" customWidth="1"/>
    <col min="2" max="2" width="19.7109375" style="1" customWidth="1"/>
    <col min="3" max="3" width="15.7109375" style="1" customWidth="1"/>
    <col min="4" max="4" width="18.7109375" style="1" customWidth="1"/>
    <col min="5" max="5" width="26.7109375" style="1" customWidth="1"/>
    <col min="6" max="6" width="2.7109375" style="1" customWidth="1"/>
    <col min="7" max="7" width="11.42578125" style="1"/>
    <col min="8" max="14" width="10.7109375" style="1" customWidth="1"/>
    <col min="15" max="16384" width="11.42578125" style="1"/>
  </cols>
  <sheetData>
    <row r="2" spans="2:13" x14ac:dyDescent="0.25">
      <c r="H2" s="13" t="s">
        <v>7</v>
      </c>
      <c r="I2" s="13"/>
      <c r="J2" s="13"/>
      <c r="K2" s="13"/>
    </row>
    <row r="3" spans="2:13" x14ac:dyDescent="0.25">
      <c r="B3" s="12" t="s">
        <v>0</v>
      </c>
      <c r="C3" s="12" t="s">
        <v>64</v>
      </c>
      <c r="D3" s="12" t="s">
        <v>1</v>
      </c>
      <c r="E3" s="12" t="s">
        <v>63</v>
      </c>
      <c r="G3" s="1" t="s">
        <v>6</v>
      </c>
      <c r="H3" s="1" t="s">
        <v>5</v>
      </c>
      <c r="I3" s="1">
        <v>1</v>
      </c>
      <c r="J3" s="1">
        <v>2</v>
      </c>
      <c r="K3" s="1">
        <v>3</v>
      </c>
      <c r="L3" s="1" t="s">
        <v>8</v>
      </c>
      <c r="M3" s="1" t="s">
        <v>9</v>
      </c>
    </row>
    <row r="4" spans="2:13" x14ac:dyDescent="0.25">
      <c r="B4" s="10">
        <v>1</v>
      </c>
      <c r="C4" s="10">
        <v>68</v>
      </c>
      <c r="D4" s="11">
        <v>4000</v>
      </c>
      <c r="E4" s="10">
        <v>23</v>
      </c>
      <c r="G4" s="1">
        <v>1</v>
      </c>
      <c r="H4" s="3">
        <v>0</v>
      </c>
      <c r="I4" s="3">
        <v>272.5806451612894</v>
      </c>
      <c r="J4" s="3">
        <v>0</v>
      </c>
      <c r="K4" s="3">
        <v>3727.4193548387102</v>
      </c>
      <c r="L4" s="2">
        <f>SUM(H4:K4)</f>
        <v>3999.9999999999995</v>
      </c>
      <c r="M4" s="2">
        <v>4000</v>
      </c>
    </row>
    <row r="5" spans="2:13" x14ac:dyDescent="0.25">
      <c r="B5" s="10">
        <v>2</v>
      </c>
      <c r="C5" s="10">
        <v>86</v>
      </c>
      <c r="D5" s="11">
        <v>5050</v>
      </c>
      <c r="E5" s="10">
        <v>26</v>
      </c>
      <c r="G5" s="1">
        <v>2</v>
      </c>
      <c r="H5" s="3">
        <v>0</v>
      </c>
      <c r="I5" s="3">
        <v>0</v>
      </c>
      <c r="J5" s="3">
        <v>0</v>
      </c>
      <c r="K5" s="3">
        <v>5050</v>
      </c>
      <c r="L5" s="2">
        <f t="shared" ref="L5:L7" si="0">SUM(H5:K5)</f>
        <v>5050</v>
      </c>
      <c r="M5" s="2">
        <f t="shared" ref="M5:M7" si="1">D5</f>
        <v>5050</v>
      </c>
    </row>
    <row r="6" spans="2:13" x14ac:dyDescent="0.25">
      <c r="B6" s="10">
        <v>3</v>
      </c>
      <c r="C6" s="10">
        <v>91</v>
      </c>
      <c r="D6" s="11">
        <v>7100</v>
      </c>
      <c r="E6" s="10">
        <v>28</v>
      </c>
      <c r="G6" s="1">
        <v>3</v>
      </c>
      <c r="H6" s="3">
        <v>0</v>
      </c>
      <c r="I6" s="3">
        <v>0</v>
      </c>
      <c r="J6" s="3">
        <v>0</v>
      </c>
      <c r="K6" s="3">
        <v>7100</v>
      </c>
      <c r="L6" s="2">
        <f t="shared" si="0"/>
        <v>7100</v>
      </c>
      <c r="M6" s="2">
        <f t="shared" si="1"/>
        <v>7100</v>
      </c>
    </row>
    <row r="7" spans="2:13" x14ac:dyDescent="0.25">
      <c r="B7" s="10">
        <v>4</v>
      </c>
      <c r="C7" s="10">
        <v>99</v>
      </c>
      <c r="D7" s="11">
        <v>4300</v>
      </c>
      <c r="E7" s="10">
        <v>31</v>
      </c>
      <c r="G7" s="1">
        <v>4</v>
      </c>
      <c r="H7" s="3">
        <v>0</v>
      </c>
      <c r="I7" s="3">
        <v>3177.4193548387075</v>
      </c>
      <c r="J7" s="3">
        <v>0</v>
      </c>
      <c r="K7" s="3">
        <v>1122.5806451612921</v>
      </c>
      <c r="L7" s="2">
        <f t="shared" si="0"/>
        <v>4300</v>
      </c>
      <c r="M7" s="2">
        <v>4300</v>
      </c>
    </row>
    <row r="8" spans="2:13" x14ac:dyDescent="0.25">
      <c r="G8" s="1" t="s">
        <v>8</v>
      </c>
      <c r="I8" s="2">
        <f>SUM(I4:I7)</f>
        <v>3449.9999999999968</v>
      </c>
      <c r="J8" s="2">
        <f t="shared" ref="J8:K8" si="2">SUM(J4:J7)</f>
        <v>0</v>
      </c>
      <c r="K8" s="2">
        <f t="shared" si="2"/>
        <v>17000.000000000004</v>
      </c>
      <c r="M8" s="2"/>
    </row>
    <row r="9" spans="2:13" x14ac:dyDescent="0.25">
      <c r="B9" s="12" t="s">
        <v>2</v>
      </c>
      <c r="C9" s="12" t="s">
        <v>65</v>
      </c>
      <c r="D9" s="12" t="s">
        <v>68</v>
      </c>
      <c r="E9" s="12" t="s">
        <v>3</v>
      </c>
      <c r="G9" s="1" t="s">
        <v>9</v>
      </c>
      <c r="H9" s="2"/>
      <c r="I9" s="2">
        <v>10000</v>
      </c>
      <c r="J9" s="2"/>
      <c r="K9" s="14">
        <v>17000</v>
      </c>
      <c r="M9" s="2"/>
    </row>
    <row r="10" spans="2:13" x14ac:dyDescent="0.25">
      <c r="B10" s="10">
        <v>1</v>
      </c>
      <c r="C10" s="10">
        <v>95</v>
      </c>
      <c r="D10" s="11">
        <v>45</v>
      </c>
      <c r="E10" s="10" t="s">
        <v>66</v>
      </c>
      <c r="I10" s="1" t="s">
        <v>10</v>
      </c>
      <c r="K10" s="1" t="s">
        <v>11</v>
      </c>
    </row>
    <row r="11" spans="2:13" x14ac:dyDescent="0.25">
      <c r="B11" s="10">
        <v>2</v>
      </c>
      <c r="C11" s="10">
        <v>90</v>
      </c>
      <c r="D11" s="11">
        <v>43</v>
      </c>
      <c r="E11" s="10" t="s">
        <v>4</v>
      </c>
    </row>
    <row r="12" spans="2:13" x14ac:dyDescent="0.25">
      <c r="B12" s="10">
        <v>3</v>
      </c>
      <c r="C12" s="10">
        <v>85</v>
      </c>
      <c r="D12" s="11">
        <v>40</v>
      </c>
      <c r="E12" s="10" t="s">
        <v>67</v>
      </c>
      <c r="G12" s="1" t="s">
        <v>12</v>
      </c>
      <c r="H12" s="4">
        <f>D10*I8+D11*J8+D12*K8+39*(H6+H7)+37*(H4+H5)-SUMPRODUCT(E4:E7,L4:L7)</f>
        <v>279850</v>
      </c>
    </row>
    <row r="13" spans="2:13" x14ac:dyDescent="0.25">
      <c r="J13" s="2"/>
    </row>
    <row r="14" spans="2:13" x14ac:dyDescent="0.25">
      <c r="H14" s="1" t="s">
        <v>8</v>
      </c>
      <c r="I14" s="1" t="s">
        <v>9</v>
      </c>
    </row>
    <row r="15" spans="2:13" x14ac:dyDescent="0.25">
      <c r="G15" s="1" t="s">
        <v>13</v>
      </c>
      <c r="H15" s="1">
        <f>SUMPRODUCT(C4:C7,I4:I7)-C10*I8</f>
        <v>5350.0000000000582</v>
      </c>
      <c r="I15" s="1">
        <v>0</v>
      </c>
      <c r="J15" s="1" t="s">
        <v>11</v>
      </c>
    </row>
    <row r="16" spans="2:13" x14ac:dyDescent="0.25">
      <c r="G16" s="1" t="s">
        <v>14</v>
      </c>
      <c r="H16" s="1">
        <f>SUMPRODUCT(C4:C7,J4:J7)-C11*J8</f>
        <v>0</v>
      </c>
      <c r="I16" s="1">
        <v>0</v>
      </c>
      <c r="J16" s="1" t="s">
        <v>11</v>
      </c>
    </row>
    <row r="17" spans="7:10" x14ac:dyDescent="0.25">
      <c r="G17" s="1" t="s">
        <v>15</v>
      </c>
      <c r="H17" s="1">
        <f>SUMPRODUCT(C4:C7,K4:K7)-C12*K8</f>
        <v>0</v>
      </c>
      <c r="I17" s="1">
        <v>0</v>
      </c>
      <c r="J17" s="1" t="s">
        <v>11</v>
      </c>
    </row>
    <row r="21" spans="7:10" x14ac:dyDescent="0.25">
      <c r="H21" s="15">
        <f>H12-'Informe de confidencialidad 1'!J37</f>
        <v>269220.37037037034</v>
      </c>
    </row>
  </sheetData>
  <mergeCells count="1">
    <mergeCell ref="H2:K2"/>
  </mergeCells>
  <pageMargins left="0.7" right="0.7" top="0.75" bottom="0.75" header="0.3" footer="0.3"/>
  <ignoredErrors>
    <ignoredError sqref="I8:K8 L4:L7 H15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confidencialidad 1</vt:lpstr>
      <vt:lpstr>Caso Inicial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 Yuraszeck</cp:lastModifiedBy>
  <dcterms:created xsi:type="dcterms:W3CDTF">2015-12-24T14:57:26Z</dcterms:created>
  <dcterms:modified xsi:type="dcterms:W3CDTF">2015-12-28T22:13:36Z</dcterms:modified>
</cp:coreProperties>
</file>